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wnloads\"/>
    </mc:Choice>
  </mc:AlternateContent>
  <bookViews>
    <workbookView xWindow="-1230" yWindow="-300" windowWidth="22245" windowHeight="7245" tabRatio="596"/>
  </bookViews>
  <sheets>
    <sheet name="РА" sheetId="2" r:id="rId1"/>
    <sheet name="РБ" sheetId="4" r:id="rId2"/>
    <sheet name="РК" sheetId="5" r:id="rId3"/>
    <sheet name="КР" sheetId="6" r:id="rId4"/>
    <sheet name="РФ" sheetId="7" r:id="rId5"/>
  </sheets>
  <definedNames>
    <definedName name="_xlnm.Print_Area" localSheetId="3">КР!#REF!</definedName>
    <definedName name="_xlnm.Print_Area" localSheetId="0">РА!$A$1:$Z$39</definedName>
    <definedName name="_xlnm.Print_Area" localSheetId="1">РБ!#REF!</definedName>
    <definedName name="_xlnm.Print_Area" localSheetId="2">РК!#REF!</definedName>
    <definedName name="_xlnm.Print_Area" localSheetId="4">РФ!#REF!</definedName>
  </definedNames>
  <calcPr calcId="152511"/>
</workbook>
</file>

<file path=xl/calcChain.xml><?xml version="1.0" encoding="utf-8"?>
<calcChain xmlns="http://schemas.openxmlformats.org/spreadsheetml/2006/main">
  <c r="BF9" i="7" l="1"/>
  <c r="BK89" i="7"/>
  <c r="BF8" i="7" s="1"/>
  <c r="BJ89" i="7"/>
  <c r="BH89" i="7"/>
  <c r="BG89" i="7"/>
  <c r="BF89" i="7"/>
  <c r="BE89" i="7"/>
  <c r="BC89" i="7"/>
  <c r="BB89" i="7"/>
  <c r="BA89" i="7"/>
  <c r="AZ89" i="7"/>
  <c r="AX89" i="7"/>
  <c r="AW89" i="7"/>
  <c r="AV89" i="7"/>
  <c r="AU89" i="7"/>
  <c r="AS89" i="7"/>
  <c r="AR89" i="7"/>
  <c r="AQ89" i="7"/>
  <c r="AP89" i="7"/>
  <c r="AN89" i="7"/>
  <c r="AM89" i="7"/>
  <c r="AL89" i="7"/>
  <c r="AK89" i="7"/>
  <c r="BF9" i="6" l="1"/>
  <c r="BE9" i="6"/>
  <c r="AS89" i="6" l="1"/>
  <c r="AR89" i="6"/>
  <c r="AQ89" i="6"/>
  <c r="AP89" i="6"/>
  <c r="AX89" i="6"/>
  <c r="AY89" i="6" s="1"/>
  <c r="AW89" i="6"/>
  <c r="AV89" i="6"/>
  <c r="AU89" i="6"/>
  <c r="AY90" i="6"/>
  <c r="BD90" i="6"/>
  <c r="BD89" i="6"/>
  <c r="BB89" i="6"/>
  <c r="BC89" i="6"/>
  <c r="BK89" i="6"/>
  <c r="BJ89" i="6"/>
  <c r="BE6" i="6" s="1"/>
  <c r="BF89" i="6"/>
  <c r="BG89" i="6"/>
  <c r="BF9" i="5" l="1"/>
  <c r="BK94" i="5"/>
  <c r="BF8" i="5" s="1"/>
  <c r="BJ94" i="5"/>
  <c r="BF6" i="5" l="1"/>
  <c r="BF7" i="5"/>
  <c r="AS89" i="4"/>
  <c r="AT90" i="4" s="1"/>
  <c r="AX89" i="4"/>
  <c r="AY89" i="4" s="1"/>
  <c r="AR89" i="4"/>
  <c r="BA89" i="4"/>
  <c r="BK89" i="4"/>
  <c r="BJ89" i="4"/>
  <c r="BG89" i="4"/>
  <c r="AN89" i="4"/>
  <c r="AM89" i="4"/>
  <c r="AL89" i="4"/>
  <c r="AK89" i="4"/>
  <c r="AD89" i="4"/>
  <c r="AC89" i="4"/>
  <c r="AB89" i="4"/>
  <c r="AA89" i="4"/>
  <c r="BF9" i="2"/>
  <c r="BK89" i="2"/>
  <c r="BF8" i="2" s="1"/>
  <c r="AY90" i="4" l="1"/>
  <c r="AT89" i="4"/>
  <c r="BF7" i="2"/>
  <c r="BF6" i="2"/>
  <c r="AP89" i="4"/>
  <c r="AQ89" i="4"/>
  <c r="AZ89" i="4"/>
  <c r="BC89" i="4"/>
  <c r="AV89" i="4"/>
  <c r="AW89" i="4"/>
  <c r="AU89" i="4"/>
  <c r="BB89" i="4"/>
  <c r="BF89" i="4"/>
  <c r="BH89" i="4"/>
  <c r="BE89" i="4"/>
  <c r="BE15" i="2" l="1"/>
  <c r="BE11" i="7" l="1"/>
  <c r="BE9" i="2" l="1"/>
  <c r="BC13" i="7" l="1"/>
  <c r="BA9" i="7"/>
  <c r="BA8" i="7"/>
  <c r="BB8" i="7"/>
  <c r="BC8" i="7"/>
  <c r="AZ8" i="7"/>
  <c r="BE8" i="7"/>
  <c r="BE9" i="7"/>
  <c r="BH89" i="2" l="1"/>
  <c r="BJ89" i="2"/>
  <c r="BG89" i="2"/>
  <c r="BF89" i="2"/>
  <c r="BE89" i="2"/>
  <c r="BI89" i="2" l="1"/>
  <c r="BI90" i="2"/>
  <c r="BE6" i="5"/>
  <c r="BD30" i="6"/>
  <c r="BE31" i="4" l="1"/>
  <c r="BE26" i="2"/>
  <c r="BC23" i="4" l="1"/>
  <c r="BC23" i="6"/>
  <c r="AZ9" i="7" l="1"/>
  <c r="BB9" i="7"/>
  <c r="BC9" i="7"/>
  <c r="BC9" i="6"/>
  <c r="BC9" i="5"/>
  <c r="BA9" i="5"/>
  <c r="BB9" i="5"/>
  <c r="BC9" i="2"/>
  <c r="AZ9" i="2"/>
  <c r="BA9" i="2"/>
  <c r="AX9" i="4" l="1"/>
  <c r="AW9" i="4"/>
  <c r="BB9" i="2"/>
  <c r="AZ9" i="5"/>
  <c r="BI90" i="7"/>
  <c r="BD9" i="7" s="1"/>
  <c r="BI89" i="7"/>
  <c r="BD8" i="7" s="1"/>
  <c r="BH89" i="6"/>
  <c r="BC8" i="6" s="1"/>
  <c r="BB8" i="6"/>
  <c r="BA8" i="6"/>
  <c r="BE89" i="6"/>
  <c r="AZ6" i="6" s="1"/>
  <c r="AZ7" i="6" l="1"/>
  <c r="BA6" i="6"/>
  <c r="BA7" i="6"/>
  <c r="BB6" i="6"/>
  <c r="BB7" i="6"/>
  <c r="BI90" i="6"/>
  <c r="BD9" i="6" s="1"/>
  <c r="BC6" i="6"/>
  <c r="BI89" i="6"/>
  <c r="BD6" i="6" s="1"/>
  <c r="BC7" i="6"/>
  <c r="BE77" i="6"/>
  <c r="AZ8" i="6" s="1"/>
  <c r="BH94" i="5" l="1"/>
  <c r="BG94" i="5"/>
  <c r="BF94" i="5"/>
  <c r="BA6" i="5" s="1"/>
  <c r="BE94" i="5"/>
  <c r="BC94" i="5"/>
  <c r="BB94" i="5"/>
  <c r="BA94" i="5"/>
  <c r="AZ94" i="5"/>
  <c r="AG94" i="5"/>
  <c r="BD9" i="2"/>
  <c r="BB6" i="2"/>
  <c r="AZ6" i="2"/>
  <c r="BC89" i="2"/>
  <c r="BD89" i="2" s="1"/>
  <c r="BB89" i="2"/>
  <c r="BA89" i="2"/>
  <c r="AZ89" i="2"/>
  <c r="AX89" i="2"/>
  <c r="AW89" i="2"/>
  <c r="AV89" i="2"/>
  <c r="AU89" i="2"/>
  <c r="AS89" i="2"/>
  <c r="AR89" i="2"/>
  <c r="AQ89" i="2"/>
  <c r="AP89" i="2"/>
  <c r="AN89" i="2"/>
  <c r="AM89" i="2"/>
  <c r="AL89" i="2"/>
  <c r="AK89" i="2"/>
  <c r="AA89" i="2"/>
  <c r="AD89" i="2"/>
  <c r="AH89" i="2"/>
  <c r="AT89" i="2" l="1"/>
  <c r="AT90" i="2"/>
  <c r="BD90" i="2"/>
  <c r="BC6" i="2"/>
  <c r="BB7" i="5"/>
  <c r="BB6" i="5"/>
  <c r="BC8" i="5"/>
  <c r="BC6" i="5"/>
  <c r="AZ6" i="5"/>
  <c r="AZ7" i="5"/>
  <c r="BD6" i="2"/>
  <c r="BH23" i="7"/>
  <c r="BC23" i="7"/>
  <c r="BC31" i="7" l="1"/>
  <c r="BC26" i="7"/>
  <c r="BM94" i="7"/>
  <c r="BE31" i="7"/>
  <c r="BG23" i="7"/>
  <c r="BF23" i="7"/>
  <c r="BE23" i="7"/>
  <c r="BH13" i="7"/>
  <c r="BG13" i="7"/>
  <c r="BF13" i="7"/>
  <c r="BE13" i="7"/>
  <c r="BH12" i="7"/>
  <c r="BG12" i="7"/>
  <c r="BF12" i="7"/>
  <c r="BE12" i="7"/>
  <c r="BH11" i="7"/>
  <c r="BG11" i="7"/>
  <c r="BF11" i="7"/>
  <c r="BI9" i="7"/>
  <c r="BI8" i="7"/>
  <c r="BI7" i="7"/>
  <c r="BI6" i="7"/>
  <c r="BC31" i="6"/>
  <c r="BC26" i="6"/>
  <c r="BH31" i="7" l="1"/>
  <c r="BF31" i="7"/>
  <c r="BG31" i="7"/>
  <c r="BE26" i="7"/>
  <c r="BF26" i="7"/>
  <c r="BG26" i="7"/>
  <c r="BN94" i="7"/>
  <c r="BI31" i="7" s="1"/>
  <c r="BM94" i="6" l="1"/>
  <c r="BE8" i="6"/>
  <c r="BG23" i="6"/>
  <c r="BF23" i="6"/>
  <c r="BE23" i="6"/>
  <c r="BH13" i="6"/>
  <c r="BG13" i="6"/>
  <c r="BF13" i="6"/>
  <c r="BE13" i="6"/>
  <c r="BH12" i="6"/>
  <c r="BG12" i="6"/>
  <c r="BF12" i="6"/>
  <c r="BE12" i="6"/>
  <c r="BH11" i="6"/>
  <c r="BG11" i="6"/>
  <c r="BF11" i="6"/>
  <c r="BE11" i="6"/>
  <c r="BI9" i="6"/>
  <c r="BH9" i="6"/>
  <c r="BI8" i="6"/>
  <c r="BF8" i="6"/>
  <c r="BI7" i="6"/>
  <c r="BF7" i="6"/>
  <c r="BE7" i="6"/>
  <c r="BI6" i="6"/>
  <c r="BF6" i="6"/>
  <c r="BE31" i="6" l="1"/>
  <c r="BE26" i="6"/>
  <c r="BF26" i="6"/>
  <c r="BF31" i="6"/>
  <c r="BH26" i="6"/>
  <c r="BC31" i="4"/>
  <c r="BC32" i="5"/>
  <c r="BC27" i="5"/>
  <c r="BH24" i="5"/>
  <c r="BC24" i="5"/>
  <c r="BG24" i="5"/>
  <c r="BF24" i="5"/>
  <c r="BE24" i="5"/>
  <c r="BH14" i="5"/>
  <c r="BG14" i="5"/>
  <c r="BF14" i="5"/>
  <c r="BE14" i="5"/>
  <c r="BH13" i="5"/>
  <c r="BG13" i="5"/>
  <c r="BF13" i="5"/>
  <c r="BE13" i="5"/>
  <c r="BH12" i="5"/>
  <c r="BG12" i="5"/>
  <c r="BF12" i="5"/>
  <c r="BE12" i="5"/>
  <c r="BH11" i="5"/>
  <c r="BG11" i="5"/>
  <c r="BF11" i="5"/>
  <c r="BE11" i="5"/>
  <c r="BH9" i="5"/>
  <c r="BH8" i="5"/>
  <c r="BG8" i="5"/>
  <c r="BE8" i="5"/>
  <c r="BH7" i="5"/>
  <c r="BG7" i="5"/>
  <c r="BE7" i="5"/>
  <c r="BH6" i="5"/>
  <c r="BG6" i="5"/>
  <c r="BM99" i="5" l="1"/>
  <c r="BN95" i="5"/>
  <c r="BI9" i="5" s="1"/>
  <c r="BN94" i="5"/>
  <c r="BL99" i="5" l="1"/>
  <c r="BG27" i="5" s="1"/>
  <c r="BG9" i="5"/>
  <c r="BI7" i="5"/>
  <c r="BI6" i="5"/>
  <c r="BI8" i="5"/>
  <c r="BE27" i="5"/>
  <c r="BE32" i="5"/>
  <c r="BF27" i="5"/>
  <c r="BC26" i="4"/>
  <c r="BG23" i="4"/>
  <c r="BF23" i="4"/>
  <c r="BE23" i="4"/>
  <c r="BH13" i="4"/>
  <c r="BG13" i="4"/>
  <c r="BF13" i="4"/>
  <c r="BE13" i="4"/>
  <c r="BH12" i="4"/>
  <c r="BG12" i="4"/>
  <c r="BF12" i="4"/>
  <c r="BE12" i="4"/>
  <c r="BH11" i="4"/>
  <c r="BG11" i="4"/>
  <c r="BF11" i="4"/>
  <c r="BE11" i="4"/>
  <c r="BH9" i="4"/>
  <c r="BH8" i="4"/>
  <c r="BH7" i="4"/>
  <c r="BH6" i="4"/>
  <c r="BM94" i="4"/>
  <c r="BN90" i="4"/>
  <c r="BI9" i="4" s="1"/>
  <c r="BL94" i="4"/>
  <c r="BN89" i="4"/>
  <c r="BI6" i="4" s="1"/>
  <c r="BB26" i="2"/>
  <c r="BC26" i="2"/>
  <c r="BF31" i="4" l="1"/>
  <c r="BE26" i="4"/>
  <c r="BN99" i="5"/>
  <c r="BH31" i="4"/>
  <c r="BH26" i="4"/>
  <c r="BG31" i="4"/>
  <c r="BI8" i="4"/>
  <c r="BI7" i="4"/>
  <c r="BF26" i="4"/>
  <c r="BG26" i="4"/>
  <c r="BN94" i="4"/>
  <c r="BC23" i="2"/>
  <c r="BH23" i="2"/>
  <c r="BM94" i="2"/>
  <c r="BE31" i="2"/>
  <c r="BL94" i="2"/>
  <c r="BG23" i="2"/>
  <c r="BF23" i="2"/>
  <c r="BE23" i="2"/>
  <c r="BH13" i="2"/>
  <c r="BG13" i="2"/>
  <c r="BF13" i="2"/>
  <c r="BE13" i="2"/>
  <c r="BH12" i="2"/>
  <c r="BG12" i="2"/>
  <c r="BF12" i="2"/>
  <c r="BE12" i="2"/>
  <c r="BH11" i="2"/>
  <c r="BG11" i="2"/>
  <c r="BF11" i="2"/>
  <c r="BE11" i="2"/>
  <c r="BI9" i="2"/>
  <c r="BH9" i="2"/>
  <c r="BG9" i="2"/>
  <c r="BI8" i="2"/>
  <c r="BH8" i="2"/>
  <c r="BG8" i="2"/>
  <c r="BE8" i="2"/>
  <c r="BI7" i="2"/>
  <c r="BH7" i="2"/>
  <c r="BG7" i="2"/>
  <c r="BE7" i="2"/>
  <c r="BI6" i="2"/>
  <c r="BH6" i="2"/>
  <c r="BG6" i="2"/>
  <c r="BE6" i="2"/>
  <c r="BG31" i="2" l="1"/>
  <c r="BI31" i="4"/>
  <c r="BI26" i="4"/>
  <c r="BH31" i="2"/>
  <c r="BH26" i="2"/>
  <c r="BF31" i="2"/>
  <c r="BG26" i="2"/>
  <c r="BN94" i="2"/>
  <c r="BF26" i="2"/>
  <c r="BB7" i="2"/>
  <c r="BB8" i="2"/>
  <c r="BA7" i="5"/>
  <c r="BI31" i="2" l="1"/>
  <c r="BI26" i="2"/>
  <c r="AM6" i="2" l="1"/>
  <c r="BB23" i="7" l="1"/>
  <c r="BB23" i="6"/>
  <c r="BB24" i="5"/>
  <c r="BB23" i="4"/>
  <c r="BB23" i="2"/>
  <c r="BB11" i="7"/>
  <c r="BC11" i="7"/>
  <c r="BB12" i="7"/>
  <c r="BC12" i="7"/>
  <c r="BB13" i="7"/>
  <c r="BB11" i="6"/>
  <c r="BC11" i="6"/>
  <c r="BB12" i="6"/>
  <c r="BC12" i="6"/>
  <c r="BB13" i="6"/>
  <c r="BC13" i="6"/>
  <c r="BB11" i="5"/>
  <c r="BC11" i="5"/>
  <c r="BB12" i="5"/>
  <c r="BC12" i="5"/>
  <c r="BB13" i="5"/>
  <c r="BC13" i="5"/>
  <c r="BB14" i="5"/>
  <c r="BC14" i="5"/>
  <c r="BB11" i="4"/>
  <c r="BC11" i="4"/>
  <c r="BB12" i="4"/>
  <c r="BC12" i="4"/>
  <c r="BB13" i="4"/>
  <c r="BC13" i="4"/>
  <c r="BC11" i="2"/>
  <c r="BC12" i="2"/>
  <c r="BC13" i="2"/>
  <c r="BB11" i="2" l="1"/>
  <c r="BB12" i="2"/>
  <c r="BB13" i="2"/>
  <c r="BE9" i="5" l="1"/>
  <c r="BA9" i="4"/>
  <c r="BA23" i="7" l="1"/>
  <c r="BA23" i="6"/>
  <c r="BA24" i="5"/>
  <c r="BA23" i="4"/>
  <c r="BA23" i="2"/>
  <c r="BA11" i="7"/>
  <c r="BA12" i="7"/>
  <c r="BA13" i="7"/>
  <c r="BA11" i="6"/>
  <c r="BA12" i="6"/>
  <c r="BA13" i="6"/>
  <c r="BA11" i="5"/>
  <c r="BA12" i="5"/>
  <c r="BA13" i="5"/>
  <c r="BA14" i="5"/>
  <c r="BA11" i="4"/>
  <c r="BA12" i="4"/>
  <c r="BA13" i="4"/>
  <c r="BA11" i="2"/>
  <c r="BA12" i="2"/>
  <c r="BA13" i="2"/>
  <c r="AV23" i="4" l="1"/>
  <c r="AZ23" i="6" l="1"/>
  <c r="AZ13" i="6"/>
  <c r="AZ12" i="6"/>
  <c r="AZ11" i="6"/>
  <c r="AZ23" i="7" l="1"/>
  <c r="AZ13" i="7"/>
  <c r="AZ12" i="7"/>
  <c r="AZ11" i="7"/>
  <c r="AZ24" i="5"/>
  <c r="AZ14" i="5"/>
  <c r="AZ13" i="5"/>
  <c r="AZ12" i="5"/>
  <c r="AZ11" i="5"/>
  <c r="AZ23" i="4"/>
  <c r="AZ13" i="4"/>
  <c r="AZ12" i="4"/>
  <c r="AZ11" i="4"/>
  <c r="AZ23" i="2" l="1"/>
  <c r="AZ13" i="2" l="1"/>
  <c r="AZ12" i="2"/>
  <c r="AZ11" i="2"/>
  <c r="AZ27" i="5" l="1"/>
  <c r="AZ7" i="7"/>
  <c r="AZ6" i="7"/>
  <c r="BD8" i="6"/>
  <c r="BD7" i="6"/>
  <c r="AZ9" i="4"/>
  <c r="BB26" i="7" l="1"/>
  <c r="BA26" i="6"/>
  <c r="BB26" i="6"/>
  <c r="AZ26" i="7"/>
  <c r="BA26" i="7"/>
  <c r="AZ26" i="6"/>
  <c r="BI94" i="7"/>
  <c r="BI94" i="6"/>
  <c r="BD31" i="7" l="1"/>
  <c r="BD26" i="7"/>
  <c r="BD31" i="6"/>
  <c r="BD26" i="6"/>
  <c r="BI95" i="5"/>
  <c r="BD9" i="5" s="1"/>
  <c r="BI94" i="5"/>
  <c r="BB8" i="5"/>
  <c r="BA8" i="5"/>
  <c r="AZ8" i="5"/>
  <c r="BC7" i="5"/>
  <c r="BI90" i="4"/>
  <c r="BI89" i="4"/>
  <c r="AZ8" i="4"/>
  <c r="AZ7" i="4"/>
  <c r="AZ6" i="4"/>
  <c r="BD8" i="5" l="1"/>
  <c r="BD7" i="5"/>
  <c r="BB26" i="4"/>
  <c r="BB27" i="5"/>
  <c r="BA27" i="5"/>
  <c r="BA26" i="4"/>
  <c r="BD6" i="5"/>
  <c r="AZ26" i="4"/>
  <c r="BI99" i="5"/>
  <c r="BI94" i="4"/>
  <c r="BD31" i="4" s="1"/>
  <c r="BE94" i="2"/>
  <c r="BD27" i="5" l="1"/>
  <c r="BD32" i="5"/>
  <c r="BC31" i="2"/>
  <c r="BF32" i="5"/>
  <c r="BG32" i="5"/>
  <c r="BD26" i="4"/>
  <c r="AZ26" i="2"/>
  <c r="BA26" i="2"/>
  <c r="BI94" i="2"/>
  <c r="BD31" i="2" s="1"/>
  <c r="BD8" i="2"/>
  <c r="BC8" i="2"/>
  <c r="BA8" i="2"/>
  <c r="AZ8" i="2"/>
  <c r="BD7" i="2"/>
  <c r="BC7" i="2"/>
  <c r="BA7" i="2"/>
  <c r="AZ7" i="2"/>
  <c r="BA6" i="2"/>
  <c r="BD26" i="2" l="1"/>
  <c r="AX6" i="2"/>
  <c r="AF89" i="7" l="1"/>
  <c r="AG89" i="7"/>
  <c r="AH89" i="7"/>
  <c r="AI89" i="7"/>
  <c r="AX6" i="5" l="1"/>
  <c r="AX7" i="5"/>
  <c r="AX8" i="5"/>
  <c r="BC94" i="7" l="1"/>
  <c r="BB94" i="7"/>
  <c r="BA94" i="7"/>
  <c r="AZ94" i="7"/>
  <c r="AU26" i="7" s="1"/>
  <c r="AX94" i="7"/>
  <c r="AS26" i="7" s="1"/>
  <c r="AW94" i="7"/>
  <c r="AV94" i="7"/>
  <c r="AQ26" i="7" s="1"/>
  <c r="AU94" i="7"/>
  <c r="AS94" i="7"/>
  <c r="AR94" i="7"/>
  <c r="AQ94" i="7"/>
  <c r="AL26" i="7" s="1"/>
  <c r="AP94" i="7"/>
  <c r="AN94" i="7"/>
  <c r="AI26" i="7" s="1"/>
  <c r="AM94" i="7"/>
  <c r="AL94" i="7"/>
  <c r="AG26" i="7" s="1"/>
  <c r="AK94" i="7"/>
  <c r="AI94" i="7"/>
  <c r="AD26" i="7" s="1"/>
  <c r="AH94" i="7"/>
  <c r="AC26" i="7" s="1"/>
  <c r="AG94" i="7"/>
  <c r="AF94" i="7"/>
  <c r="AA26" i="7" s="1"/>
  <c r="AD94" i="7"/>
  <c r="Y26" i="7" s="1"/>
  <c r="AC94" i="7"/>
  <c r="AB94" i="7"/>
  <c r="W26" i="7" s="1"/>
  <c r="AA94" i="7"/>
  <c r="Y94" i="7"/>
  <c r="X94" i="7"/>
  <c r="S26" i="7" s="1"/>
  <c r="W94" i="7"/>
  <c r="R26" i="7" s="1"/>
  <c r="V94" i="7"/>
  <c r="T94" i="7"/>
  <c r="S94" i="7"/>
  <c r="R94" i="7"/>
  <c r="M26" i="7" s="1"/>
  <c r="Q94" i="7"/>
  <c r="O94" i="7"/>
  <c r="J26" i="7" s="1"/>
  <c r="N94" i="7"/>
  <c r="I26" i="7" s="1"/>
  <c r="M94" i="7"/>
  <c r="L94" i="7"/>
  <c r="J94" i="7"/>
  <c r="E26" i="7" s="1"/>
  <c r="I94" i="7"/>
  <c r="H94" i="7"/>
  <c r="C26" i="7" s="1"/>
  <c r="G94" i="7"/>
  <c r="B26" i="7" s="1"/>
  <c r="E94" i="7"/>
  <c r="D94" i="7"/>
  <c r="C94" i="7"/>
  <c r="B94" i="7"/>
  <c r="BD90" i="7"/>
  <c r="AW6" i="7"/>
  <c r="AU7" i="7"/>
  <c r="AY90" i="7"/>
  <c r="AT9" i="7" s="1"/>
  <c r="AT89" i="7"/>
  <c r="AO7" i="7" s="1"/>
  <c r="AK6" i="7"/>
  <c r="AO89" i="7"/>
  <c r="AF8" i="7"/>
  <c r="AJ90" i="7"/>
  <c r="AE9" i="7" s="1"/>
  <c r="AA7" i="7"/>
  <c r="AD89" i="7"/>
  <c r="AE90" i="7" s="1"/>
  <c r="Z9" i="7" s="1"/>
  <c r="AC89" i="7"/>
  <c r="X6" i="7" s="1"/>
  <c r="AB89" i="7"/>
  <c r="W8" i="7" s="1"/>
  <c r="AA89" i="7"/>
  <c r="Y89" i="7"/>
  <c r="Z89" i="7" s="1"/>
  <c r="X89" i="7"/>
  <c r="S6" i="7" s="1"/>
  <c r="W89" i="7"/>
  <c r="V89" i="7"/>
  <c r="Q6" i="7" s="1"/>
  <c r="T89" i="7"/>
  <c r="U89" i="7" s="1"/>
  <c r="S89" i="7"/>
  <c r="R89" i="7"/>
  <c r="M8" i="7" s="1"/>
  <c r="Q89" i="7"/>
  <c r="L8" i="7" s="1"/>
  <c r="O89" i="7"/>
  <c r="N89" i="7"/>
  <c r="I8" i="7" s="1"/>
  <c r="M89" i="7"/>
  <c r="H8" i="7" s="1"/>
  <c r="L89" i="7"/>
  <c r="G7" i="7" s="1"/>
  <c r="J89" i="7"/>
  <c r="K90" i="7" s="1"/>
  <c r="F9" i="7" s="1"/>
  <c r="I89" i="7"/>
  <c r="D8" i="7" s="1"/>
  <c r="H89" i="7"/>
  <c r="C7" i="7" s="1"/>
  <c r="G89" i="7"/>
  <c r="E89" i="7"/>
  <c r="F89" i="7" s="1"/>
  <c r="D89" i="7"/>
  <c r="C89" i="7"/>
  <c r="B89" i="7"/>
  <c r="AM26" i="7"/>
  <c r="AH26" i="7"/>
  <c r="O26" i="7"/>
  <c r="N26" i="7"/>
  <c r="AX23" i="7"/>
  <c r="AW23" i="7"/>
  <c r="AV23" i="7"/>
  <c r="AU23" i="7"/>
  <c r="AS23" i="7"/>
  <c r="AR23" i="7"/>
  <c r="AQ23" i="7"/>
  <c r="AP23" i="7"/>
  <c r="AN23" i="7"/>
  <c r="AM23" i="7"/>
  <c r="AL23" i="7"/>
  <c r="AK23" i="7"/>
  <c r="AI23" i="7"/>
  <c r="AH23" i="7"/>
  <c r="AG23" i="7"/>
  <c r="AF23" i="7"/>
  <c r="AD23" i="7"/>
  <c r="AC23" i="7"/>
  <c r="AB23" i="7"/>
  <c r="AA23" i="7"/>
  <c r="Y23" i="7"/>
  <c r="X23" i="7"/>
  <c r="W23" i="7"/>
  <c r="V23" i="7"/>
  <c r="T23" i="7"/>
  <c r="S23" i="7"/>
  <c r="R23" i="7"/>
  <c r="Q23" i="7"/>
  <c r="O23" i="7"/>
  <c r="N23" i="7"/>
  <c r="M23" i="7"/>
  <c r="L23" i="7"/>
  <c r="J23" i="7"/>
  <c r="I23" i="7"/>
  <c r="H23" i="7"/>
  <c r="G23" i="7"/>
  <c r="E23" i="7"/>
  <c r="D23" i="7"/>
  <c r="C23" i="7"/>
  <c r="B23" i="7"/>
  <c r="AX13" i="7"/>
  <c r="AW13" i="7"/>
  <c r="AV13" i="7"/>
  <c r="AU13" i="7"/>
  <c r="AS13" i="7"/>
  <c r="AR13" i="7"/>
  <c r="AQ13" i="7"/>
  <c r="AP13" i="7"/>
  <c r="AN13" i="7"/>
  <c r="AM13" i="7"/>
  <c r="AL13" i="7"/>
  <c r="AK13" i="7"/>
  <c r="AI13" i="7"/>
  <c r="AH13" i="7"/>
  <c r="AG13" i="7"/>
  <c r="AF13" i="7"/>
  <c r="AD13" i="7"/>
  <c r="AC13" i="7"/>
  <c r="AB13" i="7"/>
  <c r="AA13" i="7"/>
  <c r="Y13" i="7"/>
  <c r="X13" i="7"/>
  <c r="W13" i="7"/>
  <c r="V13" i="7"/>
  <c r="T13" i="7"/>
  <c r="S13" i="7"/>
  <c r="R13" i="7"/>
  <c r="Q13" i="7"/>
  <c r="O13" i="7"/>
  <c r="N13" i="7"/>
  <c r="M13" i="7"/>
  <c r="L13" i="7"/>
  <c r="J13" i="7"/>
  <c r="I13" i="7"/>
  <c r="H13" i="7"/>
  <c r="G13" i="7"/>
  <c r="E13" i="7"/>
  <c r="D13" i="7"/>
  <c r="C13" i="7"/>
  <c r="B13" i="7"/>
  <c r="AX12" i="7"/>
  <c r="AW12" i="7"/>
  <c r="AV12" i="7"/>
  <c r="AU12" i="7"/>
  <c r="AS12" i="7"/>
  <c r="AR12" i="7"/>
  <c r="AQ12" i="7"/>
  <c r="AP12" i="7"/>
  <c r="AN12" i="7"/>
  <c r="AM12" i="7"/>
  <c r="AL12" i="7"/>
  <c r="AK12" i="7"/>
  <c r="AI12" i="7"/>
  <c r="AH12" i="7"/>
  <c r="AG12" i="7"/>
  <c r="AF12" i="7"/>
  <c r="AD12" i="7"/>
  <c r="AC12" i="7"/>
  <c r="AB12" i="7"/>
  <c r="AA12" i="7"/>
  <c r="Y12" i="7"/>
  <c r="X12" i="7"/>
  <c r="W12" i="7"/>
  <c r="V12" i="7"/>
  <c r="T12" i="7"/>
  <c r="S12" i="7"/>
  <c r="R12" i="7"/>
  <c r="Q12" i="7"/>
  <c r="O12" i="7"/>
  <c r="N12" i="7"/>
  <c r="M12" i="7"/>
  <c r="L12" i="7"/>
  <c r="J12" i="7"/>
  <c r="I12" i="7"/>
  <c r="H12" i="7"/>
  <c r="G12" i="7"/>
  <c r="E12" i="7"/>
  <c r="D12" i="7"/>
  <c r="C12" i="7"/>
  <c r="B12" i="7"/>
  <c r="AX11" i="7"/>
  <c r="AW11" i="7"/>
  <c r="AV11" i="7"/>
  <c r="AU11" i="7"/>
  <c r="AS11" i="7"/>
  <c r="AR11" i="7"/>
  <c r="AQ11" i="7"/>
  <c r="AP11" i="7"/>
  <c r="AN11" i="7"/>
  <c r="AM11" i="7"/>
  <c r="AL11" i="7"/>
  <c r="AK11" i="7"/>
  <c r="AI11" i="7"/>
  <c r="AH11" i="7"/>
  <c r="AG11" i="7"/>
  <c r="AF11" i="7"/>
  <c r="AD11" i="7"/>
  <c r="AC11" i="7"/>
  <c r="AB11" i="7"/>
  <c r="AA11" i="7"/>
  <c r="Y11" i="7"/>
  <c r="X11" i="7"/>
  <c r="W11" i="7"/>
  <c r="V11" i="7"/>
  <c r="T11" i="7"/>
  <c r="S11" i="7"/>
  <c r="R11" i="7"/>
  <c r="Q11" i="7"/>
  <c r="O11" i="7"/>
  <c r="N11" i="7"/>
  <c r="M11" i="7"/>
  <c r="L11" i="7"/>
  <c r="J11" i="7"/>
  <c r="I11" i="7"/>
  <c r="H11" i="7"/>
  <c r="G11" i="7"/>
  <c r="E11" i="7"/>
  <c r="D11" i="7"/>
  <c r="C11" i="7"/>
  <c r="B11" i="7"/>
  <c r="AX9" i="7"/>
  <c r="AW9" i="7"/>
  <c r="AV9" i="7"/>
  <c r="AU9" i="7"/>
  <c r="AS9" i="7"/>
  <c r="AR9" i="7"/>
  <c r="AQ9" i="7"/>
  <c r="AP9" i="7"/>
  <c r="AN9" i="7"/>
  <c r="AM9" i="7"/>
  <c r="AL9" i="7"/>
  <c r="AK9" i="7"/>
  <c r="AI9" i="7"/>
  <c r="AH9" i="7"/>
  <c r="AG9" i="7"/>
  <c r="AF9" i="7"/>
  <c r="AD9" i="7"/>
  <c r="AC9" i="7"/>
  <c r="AB9" i="7"/>
  <c r="AA9" i="7"/>
  <c r="Y9" i="7"/>
  <c r="X9" i="7"/>
  <c r="W9" i="7"/>
  <c r="V9" i="7"/>
  <c r="T9" i="7"/>
  <c r="S9" i="7"/>
  <c r="R9" i="7"/>
  <c r="Q9" i="7"/>
  <c r="O9" i="7"/>
  <c r="N9" i="7"/>
  <c r="M9" i="7"/>
  <c r="L9" i="7"/>
  <c r="J9" i="7"/>
  <c r="I9" i="7"/>
  <c r="H9" i="7"/>
  <c r="G9" i="7"/>
  <c r="E9" i="7"/>
  <c r="D9" i="7"/>
  <c r="C9" i="7"/>
  <c r="B9" i="7"/>
  <c r="AW8" i="7"/>
  <c r="AV8" i="7"/>
  <c r="AU8" i="7"/>
  <c r="AS8" i="7"/>
  <c r="AR8" i="7"/>
  <c r="AQ8" i="7"/>
  <c r="AN8" i="7"/>
  <c r="AM8" i="7"/>
  <c r="AI8" i="7"/>
  <c r="AG8" i="7"/>
  <c r="AC8" i="7"/>
  <c r="AB8" i="7"/>
  <c r="AA8" i="7"/>
  <c r="AV7" i="7"/>
  <c r="AS7" i="7"/>
  <c r="AR7" i="7"/>
  <c r="AQ7" i="7"/>
  <c r="AN7" i="7"/>
  <c r="AM7" i="7"/>
  <c r="AK7" i="7"/>
  <c r="AI7" i="7"/>
  <c r="AG7" i="7"/>
  <c r="AC7" i="7"/>
  <c r="AB7" i="7"/>
  <c r="Q7" i="7"/>
  <c r="AV6" i="7"/>
  <c r="AS6" i="7"/>
  <c r="AR6" i="7"/>
  <c r="AQ6" i="7"/>
  <c r="AN6" i="7"/>
  <c r="AM6" i="7"/>
  <c r="AI6" i="7"/>
  <c r="AG6" i="7"/>
  <c r="AF6" i="7"/>
  <c r="AC6" i="7"/>
  <c r="AB6" i="7"/>
  <c r="L6" i="7"/>
  <c r="P2" i="7"/>
  <c r="AN94" i="6"/>
  <c r="AM94" i="6"/>
  <c r="AL94" i="6"/>
  <c r="AK94" i="6"/>
  <c r="AF26" i="6" s="1"/>
  <c r="AI94" i="6"/>
  <c r="AH94" i="6"/>
  <c r="AC26" i="6" s="1"/>
  <c r="AG94" i="6"/>
  <c r="AB26" i="6" s="1"/>
  <c r="AF94" i="6"/>
  <c r="AA26" i="6" s="1"/>
  <c r="AD94" i="6"/>
  <c r="Y26" i="6" s="1"/>
  <c r="AC94" i="6"/>
  <c r="X26" i="6" s="1"/>
  <c r="AB94" i="6"/>
  <c r="W26" i="6" s="1"/>
  <c r="AA94" i="6"/>
  <c r="Y94" i="6"/>
  <c r="T26" i="6" s="1"/>
  <c r="X94" i="6"/>
  <c r="S26" i="6" s="1"/>
  <c r="W94" i="6"/>
  <c r="V94" i="6"/>
  <c r="Q26" i="6" s="1"/>
  <c r="T94" i="6"/>
  <c r="O26" i="6" s="1"/>
  <c r="S94" i="6"/>
  <c r="R94" i="6"/>
  <c r="Q94" i="6"/>
  <c r="L26" i="6" s="1"/>
  <c r="O94" i="6"/>
  <c r="N94" i="6"/>
  <c r="I26" i="6" s="1"/>
  <c r="M94" i="6"/>
  <c r="H26" i="6" s="1"/>
  <c r="L94" i="6"/>
  <c r="G26" i="6" s="1"/>
  <c r="J94" i="6"/>
  <c r="E26" i="6" s="1"/>
  <c r="I94" i="6"/>
  <c r="D26" i="6" s="1"/>
  <c r="H94" i="6"/>
  <c r="C26" i="6" s="1"/>
  <c r="G94" i="6"/>
  <c r="E94" i="6"/>
  <c r="D94" i="6"/>
  <c r="C94" i="6"/>
  <c r="B94" i="6"/>
  <c r="AT8" i="6"/>
  <c r="AT9" i="6"/>
  <c r="AR8" i="6"/>
  <c r="AP6" i="6"/>
  <c r="AK6" i="6"/>
  <c r="AO90" i="6"/>
  <c r="AJ9" i="6" s="1"/>
  <c r="AF8" i="6"/>
  <c r="AI89" i="6"/>
  <c r="AJ89" i="6" s="1"/>
  <c r="AE7" i="6" s="1"/>
  <c r="AH89" i="6"/>
  <c r="AC8" i="6" s="1"/>
  <c r="AG89" i="6"/>
  <c r="AB7" i="6" s="1"/>
  <c r="AF89" i="6"/>
  <c r="AA7" i="6" s="1"/>
  <c r="AD89" i="6"/>
  <c r="AE90" i="6" s="1"/>
  <c r="Z9" i="6" s="1"/>
  <c r="AC89" i="6"/>
  <c r="X7" i="6" s="1"/>
  <c r="AB89" i="6"/>
  <c r="W7" i="6" s="1"/>
  <c r="AA89" i="6"/>
  <c r="V8" i="6" s="1"/>
  <c r="Y89" i="6"/>
  <c r="X89" i="6"/>
  <c r="S8" i="6" s="1"/>
  <c r="W89" i="6"/>
  <c r="R8" i="6" s="1"/>
  <c r="V89" i="6"/>
  <c r="Q8" i="6" s="1"/>
  <c r="T89" i="6"/>
  <c r="U90" i="6" s="1"/>
  <c r="P9" i="6" s="1"/>
  <c r="S89" i="6"/>
  <c r="N8" i="6" s="1"/>
  <c r="R89" i="6"/>
  <c r="M8" i="6" s="1"/>
  <c r="Q89" i="6"/>
  <c r="O89" i="6"/>
  <c r="P89" i="6" s="1"/>
  <c r="K8" i="6" s="1"/>
  <c r="N89" i="6"/>
  <c r="I6" i="6" s="1"/>
  <c r="M89" i="6"/>
  <c r="H8" i="6" s="1"/>
  <c r="L89" i="6"/>
  <c r="G8" i="6" s="1"/>
  <c r="J89" i="6"/>
  <c r="K90" i="6" s="1"/>
  <c r="F9" i="6" s="1"/>
  <c r="I89" i="6"/>
  <c r="D8" i="6" s="1"/>
  <c r="H89" i="6"/>
  <c r="C6" i="6" s="1"/>
  <c r="G89" i="6"/>
  <c r="B8" i="6" s="1"/>
  <c r="E89" i="6"/>
  <c r="F89" i="6" s="1"/>
  <c r="D89" i="6"/>
  <c r="C89" i="6"/>
  <c r="B89" i="6"/>
  <c r="AG26" i="6"/>
  <c r="AX23" i="6"/>
  <c r="AW23" i="6"/>
  <c r="AV23" i="6"/>
  <c r="AU23" i="6"/>
  <c r="AS23" i="6"/>
  <c r="AR23" i="6"/>
  <c r="AQ23" i="6"/>
  <c r="AP23" i="6"/>
  <c r="AN23" i="6"/>
  <c r="AM23" i="6"/>
  <c r="AL23" i="6"/>
  <c r="AK23" i="6"/>
  <c r="AI23" i="6"/>
  <c r="AH23" i="6"/>
  <c r="AG23" i="6"/>
  <c r="AF23" i="6"/>
  <c r="AD23" i="6"/>
  <c r="AC23" i="6"/>
  <c r="AB23" i="6"/>
  <c r="AA23" i="6"/>
  <c r="Y23" i="6"/>
  <c r="X23" i="6"/>
  <c r="W23" i="6"/>
  <c r="V23" i="6"/>
  <c r="T23" i="6"/>
  <c r="S23" i="6"/>
  <c r="R23" i="6"/>
  <c r="Q23" i="6"/>
  <c r="O23" i="6"/>
  <c r="N23" i="6"/>
  <c r="M23" i="6"/>
  <c r="L23" i="6"/>
  <c r="J23" i="6"/>
  <c r="I23" i="6"/>
  <c r="H23" i="6"/>
  <c r="G23" i="6"/>
  <c r="E23" i="6"/>
  <c r="D23" i="6"/>
  <c r="C23" i="6"/>
  <c r="B23" i="6"/>
  <c r="AX13" i="6"/>
  <c r="AW13" i="6"/>
  <c r="AV13" i="6"/>
  <c r="AU13" i="6"/>
  <c r="AS13" i="6"/>
  <c r="AR13" i="6"/>
  <c r="AQ13" i="6"/>
  <c r="AP13" i="6"/>
  <c r="AN13" i="6"/>
  <c r="AM13" i="6"/>
  <c r="AL13" i="6"/>
  <c r="AK13" i="6"/>
  <c r="AI13" i="6"/>
  <c r="AH13" i="6"/>
  <c r="AG13" i="6"/>
  <c r="AF13" i="6"/>
  <c r="AD13" i="6"/>
  <c r="AC13" i="6"/>
  <c r="AB13" i="6"/>
  <c r="AA13" i="6"/>
  <c r="Y13" i="6"/>
  <c r="X13" i="6"/>
  <c r="W13" i="6"/>
  <c r="V13" i="6"/>
  <c r="T13" i="6"/>
  <c r="S13" i="6"/>
  <c r="R13" i="6"/>
  <c r="Q13" i="6"/>
  <c r="O13" i="6"/>
  <c r="N13" i="6"/>
  <c r="M13" i="6"/>
  <c r="L13" i="6"/>
  <c r="J13" i="6"/>
  <c r="I13" i="6"/>
  <c r="H13" i="6"/>
  <c r="G13" i="6"/>
  <c r="E13" i="6"/>
  <c r="D13" i="6"/>
  <c r="C13" i="6"/>
  <c r="B13" i="6"/>
  <c r="AX12" i="6"/>
  <c r="AW12" i="6"/>
  <c r="AV12" i="6"/>
  <c r="AU12" i="6"/>
  <c r="AS12" i="6"/>
  <c r="AR12" i="6"/>
  <c r="AQ12" i="6"/>
  <c r="AP12" i="6"/>
  <c r="AN12" i="6"/>
  <c r="AM12" i="6"/>
  <c r="AL12" i="6"/>
  <c r="AK12" i="6"/>
  <c r="AI12" i="6"/>
  <c r="AH12" i="6"/>
  <c r="AG12" i="6"/>
  <c r="AF12" i="6"/>
  <c r="AD12" i="6"/>
  <c r="AC12" i="6"/>
  <c r="AB12" i="6"/>
  <c r="AA12" i="6"/>
  <c r="Y12" i="6"/>
  <c r="X12" i="6"/>
  <c r="W12" i="6"/>
  <c r="V12" i="6"/>
  <c r="T12" i="6"/>
  <c r="S12" i="6"/>
  <c r="R12" i="6"/>
  <c r="Q12" i="6"/>
  <c r="O12" i="6"/>
  <c r="N12" i="6"/>
  <c r="M12" i="6"/>
  <c r="L12" i="6"/>
  <c r="J12" i="6"/>
  <c r="I12" i="6"/>
  <c r="H12" i="6"/>
  <c r="G12" i="6"/>
  <c r="E12" i="6"/>
  <c r="D12" i="6"/>
  <c r="C12" i="6"/>
  <c r="B12" i="6"/>
  <c r="AX11" i="6"/>
  <c r="AW11" i="6"/>
  <c r="AV11" i="6"/>
  <c r="AU11" i="6"/>
  <c r="AS11" i="6"/>
  <c r="AR11" i="6"/>
  <c r="AQ11" i="6"/>
  <c r="AP11" i="6"/>
  <c r="AN11" i="6"/>
  <c r="AM11" i="6"/>
  <c r="AL11" i="6"/>
  <c r="AK11" i="6"/>
  <c r="AI11" i="6"/>
  <c r="AH11" i="6"/>
  <c r="AG11" i="6"/>
  <c r="AF11" i="6"/>
  <c r="AD11" i="6"/>
  <c r="AC11" i="6"/>
  <c r="AB11" i="6"/>
  <c r="AA11" i="6"/>
  <c r="Y11" i="6"/>
  <c r="X11" i="6"/>
  <c r="W11" i="6"/>
  <c r="V11" i="6"/>
  <c r="T11" i="6"/>
  <c r="S11" i="6"/>
  <c r="R11" i="6"/>
  <c r="Q11" i="6"/>
  <c r="O11" i="6"/>
  <c r="N11" i="6"/>
  <c r="M11" i="6"/>
  <c r="L11" i="6"/>
  <c r="J11" i="6"/>
  <c r="I11" i="6"/>
  <c r="H11" i="6"/>
  <c r="G11" i="6"/>
  <c r="E11" i="6"/>
  <c r="D11" i="6"/>
  <c r="C11" i="6"/>
  <c r="B11" i="6"/>
  <c r="AI9" i="6"/>
  <c r="AH9" i="6"/>
  <c r="AG9" i="6"/>
  <c r="AF9" i="6"/>
  <c r="AD9" i="6"/>
  <c r="AC9" i="6"/>
  <c r="AB9" i="6"/>
  <c r="AA9" i="6"/>
  <c r="Y9" i="6"/>
  <c r="X9" i="6"/>
  <c r="W9" i="6"/>
  <c r="V9" i="6"/>
  <c r="T9" i="6"/>
  <c r="S9" i="6"/>
  <c r="R9" i="6"/>
  <c r="Q9" i="6"/>
  <c r="O9" i="6"/>
  <c r="N9" i="6"/>
  <c r="M9" i="6"/>
  <c r="L9" i="6"/>
  <c r="J9" i="6"/>
  <c r="I9" i="6"/>
  <c r="H9" i="6"/>
  <c r="G9" i="6"/>
  <c r="E9" i="6"/>
  <c r="D9" i="6"/>
  <c r="C9" i="6"/>
  <c r="B9" i="6"/>
  <c r="AS8" i="6"/>
  <c r="AQ8" i="6"/>
  <c r="AP8" i="6"/>
  <c r="AM8" i="6"/>
  <c r="AL8" i="6"/>
  <c r="AI8" i="6"/>
  <c r="AH8" i="6"/>
  <c r="AG8" i="6"/>
  <c r="AS7" i="6"/>
  <c r="AR7" i="6"/>
  <c r="AQ7" i="6"/>
  <c r="AP7" i="6"/>
  <c r="AN7" i="6"/>
  <c r="AM7" i="6"/>
  <c r="AL7" i="6"/>
  <c r="AK7" i="6"/>
  <c r="AI7" i="6"/>
  <c r="AH7" i="6"/>
  <c r="AG7" i="6"/>
  <c r="AF7" i="6"/>
  <c r="V7" i="6"/>
  <c r="AS6" i="6"/>
  <c r="AR6" i="6"/>
  <c r="AQ6" i="6"/>
  <c r="AN6" i="6"/>
  <c r="AM6" i="6"/>
  <c r="AL6" i="6"/>
  <c r="AI6" i="6"/>
  <c r="AH6" i="6"/>
  <c r="AG6" i="6"/>
  <c r="P2" i="6"/>
  <c r="BC99" i="5"/>
  <c r="BB99" i="5"/>
  <c r="BA99" i="5"/>
  <c r="AZ99" i="5"/>
  <c r="AX99" i="5"/>
  <c r="AW99" i="5"/>
  <c r="AV99" i="5"/>
  <c r="AU99" i="5"/>
  <c r="AS99" i="5"/>
  <c r="AR99" i="5"/>
  <c r="AQ99" i="5"/>
  <c r="AP99" i="5"/>
  <c r="AN99" i="5"/>
  <c r="AI27" i="5" s="1"/>
  <c r="AM99" i="5"/>
  <c r="AL99" i="5"/>
  <c r="AG27" i="5" s="1"/>
  <c r="AK99" i="5"/>
  <c r="AI99" i="5"/>
  <c r="AD27" i="5" s="1"/>
  <c r="AH99" i="5"/>
  <c r="AC27" i="5" s="1"/>
  <c r="AG99" i="5"/>
  <c r="AF99" i="5"/>
  <c r="AA27" i="5" s="1"/>
  <c r="AD99" i="5"/>
  <c r="Y27" i="5" s="1"/>
  <c r="AC99" i="5"/>
  <c r="AB99" i="5"/>
  <c r="W27" i="5" s="1"/>
  <c r="AA99" i="5"/>
  <c r="V27" i="5" s="1"/>
  <c r="Y99" i="5"/>
  <c r="X99" i="5"/>
  <c r="S27" i="5" s="1"/>
  <c r="W99" i="5"/>
  <c r="R27" i="5" s="1"/>
  <c r="V99" i="5"/>
  <c r="Q27" i="5" s="1"/>
  <c r="T99" i="5"/>
  <c r="S99" i="5"/>
  <c r="R99" i="5"/>
  <c r="M27" i="5" s="1"/>
  <c r="Q99" i="5"/>
  <c r="O99" i="5"/>
  <c r="N99" i="5"/>
  <c r="I27" i="5" s="1"/>
  <c r="M99" i="5"/>
  <c r="L99" i="5"/>
  <c r="G27" i="5" s="1"/>
  <c r="J99" i="5"/>
  <c r="E27" i="5" s="1"/>
  <c r="I99" i="5"/>
  <c r="H99" i="5"/>
  <c r="C27" i="5" s="1"/>
  <c r="G99" i="5"/>
  <c r="B27" i="5" s="1"/>
  <c r="E99" i="5"/>
  <c r="D99" i="5"/>
  <c r="C99" i="5"/>
  <c r="B99" i="5"/>
  <c r="BD95" i="5"/>
  <c r="BD94" i="5"/>
  <c r="AY6" i="5" s="1"/>
  <c r="AV7" i="5"/>
  <c r="AU6" i="5"/>
  <c r="AY95" i="5"/>
  <c r="AR8" i="5"/>
  <c r="AQ7" i="5"/>
  <c r="AT95" i="5"/>
  <c r="AO9" i="5" s="1"/>
  <c r="AM8" i="5"/>
  <c r="AO94" i="5"/>
  <c r="AI94" i="5"/>
  <c r="AH94" i="5"/>
  <c r="AC8" i="5" s="1"/>
  <c r="AB8" i="5"/>
  <c r="AF94" i="5"/>
  <c r="AA6" i="5" s="1"/>
  <c r="AD94" i="5"/>
  <c r="AE95" i="5" s="1"/>
  <c r="Z9" i="5" s="1"/>
  <c r="AC94" i="5"/>
  <c r="X8" i="5" s="1"/>
  <c r="AB94" i="5"/>
  <c r="W6" i="5" s="1"/>
  <c r="AA94" i="5"/>
  <c r="Y94" i="5"/>
  <c r="Z95" i="5" s="1"/>
  <c r="U9" i="5" s="1"/>
  <c r="X94" i="5"/>
  <c r="S8" i="5" s="1"/>
  <c r="W94" i="5"/>
  <c r="V94" i="5"/>
  <c r="Q7" i="5" s="1"/>
  <c r="T94" i="5"/>
  <c r="U94" i="5" s="1"/>
  <c r="S94" i="5"/>
  <c r="R94" i="5"/>
  <c r="M8" i="5" s="1"/>
  <c r="Q94" i="5"/>
  <c r="L6" i="5" s="1"/>
  <c r="O94" i="5"/>
  <c r="P95" i="5" s="1"/>
  <c r="K9" i="5" s="1"/>
  <c r="N94" i="5"/>
  <c r="I7" i="5" s="1"/>
  <c r="M94" i="5"/>
  <c r="H6" i="5" s="1"/>
  <c r="L94" i="5"/>
  <c r="G8" i="5" s="1"/>
  <c r="J94" i="5"/>
  <c r="K95" i="5" s="1"/>
  <c r="F9" i="5" s="1"/>
  <c r="I94" i="5"/>
  <c r="D7" i="5" s="1"/>
  <c r="H94" i="5"/>
  <c r="C6" i="5" s="1"/>
  <c r="G94" i="5"/>
  <c r="E94" i="5"/>
  <c r="F95" i="5" s="1"/>
  <c r="D94" i="5"/>
  <c r="C94" i="5"/>
  <c r="B94" i="5"/>
  <c r="AQ27" i="5"/>
  <c r="AP27" i="5"/>
  <c r="N27" i="5"/>
  <c r="AX24" i="5"/>
  <c r="AW24" i="5"/>
  <c r="AV24" i="5"/>
  <c r="AU24" i="5"/>
  <c r="AS24" i="5"/>
  <c r="AR24" i="5"/>
  <c r="AQ24" i="5"/>
  <c r="AP24" i="5"/>
  <c r="AN24" i="5"/>
  <c r="AM24" i="5"/>
  <c r="AL24" i="5"/>
  <c r="AK24" i="5"/>
  <c r="AI24" i="5"/>
  <c r="AH24" i="5"/>
  <c r="AG24" i="5"/>
  <c r="AF24" i="5"/>
  <c r="AD24" i="5"/>
  <c r="AC24" i="5"/>
  <c r="AB24" i="5"/>
  <c r="AA24" i="5"/>
  <c r="Y24" i="5"/>
  <c r="X24" i="5"/>
  <c r="W24" i="5"/>
  <c r="V24" i="5"/>
  <c r="T24" i="5"/>
  <c r="S24" i="5"/>
  <c r="R24" i="5"/>
  <c r="Q24" i="5"/>
  <c r="O24" i="5"/>
  <c r="N24" i="5"/>
  <c r="M24" i="5"/>
  <c r="L24" i="5"/>
  <c r="J24" i="5"/>
  <c r="I24" i="5"/>
  <c r="H24" i="5"/>
  <c r="G24" i="5"/>
  <c r="E24" i="5"/>
  <c r="D24" i="5"/>
  <c r="C24" i="5"/>
  <c r="B24" i="5"/>
  <c r="AX14" i="5"/>
  <c r="AW14" i="5"/>
  <c r="AV14" i="5"/>
  <c r="AU14" i="5"/>
  <c r="AS14" i="5"/>
  <c r="AR14" i="5"/>
  <c r="AQ14" i="5"/>
  <c r="AP14" i="5"/>
  <c r="AN14" i="5"/>
  <c r="AM14" i="5"/>
  <c r="AL14" i="5"/>
  <c r="AK14" i="5"/>
  <c r="AI14" i="5"/>
  <c r="AH14" i="5"/>
  <c r="AG14" i="5"/>
  <c r="AF14" i="5"/>
  <c r="AD14" i="5"/>
  <c r="AC14" i="5"/>
  <c r="AB14" i="5"/>
  <c r="AA14" i="5"/>
  <c r="Y14" i="5"/>
  <c r="X14" i="5"/>
  <c r="W14" i="5"/>
  <c r="V14" i="5"/>
  <c r="T14" i="5"/>
  <c r="S14" i="5"/>
  <c r="R14" i="5"/>
  <c r="Q14" i="5"/>
  <c r="O14" i="5"/>
  <c r="N14" i="5"/>
  <c r="M14" i="5"/>
  <c r="L14" i="5"/>
  <c r="J14" i="5"/>
  <c r="I14" i="5"/>
  <c r="H14" i="5"/>
  <c r="G14" i="5"/>
  <c r="E14" i="5"/>
  <c r="D14" i="5"/>
  <c r="C14" i="5"/>
  <c r="B14" i="5"/>
  <c r="AX13" i="5"/>
  <c r="AW13" i="5"/>
  <c r="AV13" i="5"/>
  <c r="AU13" i="5"/>
  <c r="AS13" i="5"/>
  <c r="AR13" i="5"/>
  <c r="AQ13" i="5"/>
  <c r="AP13" i="5"/>
  <c r="AN13" i="5"/>
  <c r="AM13" i="5"/>
  <c r="AL13" i="5"/>
  <c r="AK13" i="5"/>
  <c r="AI13" i="5"/>
  <c r="AH13" i="5"/>
  <c r="AG13" i="5"/>
  <c r="AF13" i="5"/>
  <c r="AD13" i="5"/>
  <c r="AC13" i="5"/>
  <c r="AB13" i="5"/>
  <c r="AA13" i="5"/>
  <c r="Y13" i="5"/>
  <c r="X13" i="5"/>
  <c r="W13" i="5"/>
  <c r="V13" i="5"/>
  <c r="T13" i="5"/>
  <c r="S13" i="5"/>
  <c r="R13" i="5"/>
  <c r="Q13" i="5"/>
  <c r="O13" i="5"/>
  <c r="N13" i="5"/>
  <c r="M13" i="5"/>
  <c r="L13" i="5"/>
  <c r="J13" i="5"/>
  <c r="I13" i="5"/>
  <c r="H13" i="5"/>
  <c r="G13" i="5"/>
  <c r="E13" i="5"/>
  <c r="D13" i="5"/>
  <c r="C13" i="5"/>
  <c r="B13" i="5"/>
  <c r="AX12" i="5"/>
  <c r="AW12" i="5"/>
  <c r="AV12" i="5"/>
  <c r="AU12" i="5"/>
  <c r="AS12" i="5"/>
  <c r="AR12" i="5"/>
  <c r="AQ12" i="5"/>
  <c r="AP12" i="5"/>
  <c r="AN12" i="5"/>
  <c r="AM12" i="5"/>
  <c r="AL12" i="5"/>
  <c r="AK12" i="5"/>
  <c r="AI12" i="5"/>
  <c r="AH12" i="5"/>
  <c r="AG12" i="5"/>
  <c r="AF12" i="5"/>
  <c r="AD12" i="5"/>
  <c r="AC12" i="5"/>
  <c r="AB12" i="5"/>
  <c r="AA12" i="5"/>
  <c r="Y12" i="5"/>
  <c r="X12" i="5"/>
  <c r="W12" i="5"/>
  <c r="V12" i="5"/>
  <c r="T12" i="5"/>
  <c r="S12" i="5"/>
  <c r="R12" i="5"/>
  <c r="Q12" i="5"/>
  <c r="O12" i="5"/>
  <c r="N12" i="5"/>
  <c r="M12" i="5"/>
  <c r="L12" i="5"/>
  <c r="J12" i="5"/>
  <c r="I12" i="5"/>
  <c r="H12" i="5"/>
  <c r="G12" i="5"/>
  <c r="E12" i="5"/>
  <c r="D12" i="5"/>
  <c r="C12" i="5"/>
  <c r="B12" i="5"/>
  <c r="AX11" i="5"/>
  <c r="AW11" i="5"/>
  <c r="AV11" i="5"/>
  <c r="AU11" i="5"/>
  <c r="AS11" i="5"/>
  <c r="AR11" i="5"/>
  <c r="AQ11" i="5"/>
  <c r="AP11" i="5"/>
  <c r="AN11" i="5"/>
  <c r="AM11" i="5"/>
  <c r="AL11" i="5"/>
  <c r="AK11" i="5"/>
  <c r="AI11" i="5"/>
  <c r="AH11" i="5"/>
  <c r="AG11" i="5"/>
  <c r="AF11" i="5"/>
  <c r="AD11" i="5"/>
  <c r="AC11" i="5"/>
  <c r="AB11" i="5"/>
  <c r="AA11" i="5"/>
  <c r="Y11" i="5"/>
  <c r="X11" i="5"/>
  <c r="W11" i="5"/>
  <c r="V11" i="5"/>
  <c r="T11" i="5"/>
  <c r="S11" i="5"/>
  <c r="R11" i="5"/>
  <c r="Q11" i="5"/>
  <c r="O11" i="5"/>
  <c r="N11" i="5"/>
  <c r="M11" i="5"/>
  <c r="L11" i="5"/>
  <c r="J11" i="5"/>
  <c r="I11" i="5"/>
  <c r="H11" i="5"/>
  <c r="G11" i="5"/>
  <c r="E11" i="5"/>
  <c r="D11" i="5"/>
  <c r="C11" i="5"/>
  <c r="B11" i="5"/>
  <c r="AW9" i="5"/>
  <c r="AV9" i="5"/>
  <c r="AU9" i="5"/>
  <c r="AS9" i="5"/>
  <c r="AR9" i="5"/>
  <c r="AQ9" i="5"/>
  <c r="AP9" i="5"/>
  <c r="AM9" i="5"/>
  <c r="AL9" i="5"/>
  <c r="AK9" i="5"/>
  <c r="AI9" i="5"/>
  <c r="AH9" i="5"/>
  <c r="AG9" i="5"/>
  <c r="AF9" i="5"/>
  <c r="AD9" i="5"/>
  <c r="AC9" i="5"/>
  <c r="AB9" i="5"/>
  <c r="AA9" i="5"/>
  <c r="Y9" i="5"/>
  <c r="X9" i="5"/>
  <c r="W9" i="5"/>
  <c r="V9" i="5"/>
  <c r="T9" i="5"/>
  <c r="S9" i="5"/>
  <c r="R9" i="5"/>
  <c r="Q9" i="5"/>
  <c r="O9" i="5"/>
  <c r="N9" i="5"/>
  <c r="M9" i="5"/>
  <c r="L9" i="5"/>
  <c r="J9" i="5"/>
  <c r="I9" i="5"/>
  <c r="H9" i="5"/>
  <c r="G9" i="5"/>
  <c r="E9" i="5"/>
  <c r="D9" i="5"/>
  <c r="C9" i="5"/>
  <c r="B9" i="5"/>
  <c r="AW8" i="5"/>
  <c r="AU8" i="5"/>
  <c r="AS8" i="5"/>
  <c r="AK8" i="5"/>
  <c r="AI8" i="5"/>
  <c r="AG8" i="5"/>
  <c r="AF8" i="5"/>
  <c r="AW7" i="5"/>
  <c r="AS7" i="5"/>
  <c r="AR7" i="5"/>
  <c r="AK7" i="5"/>
  <c r="AG7" i="5"/>
  <c r="AF7" i="5"/>
  <c r="AW6" i="5"/>
  <c r="AV6" i="5"/>
  <c r="AS6" i="5"/>
  <c r="AR6" i="5"/>
  <c r="AQ6" i="5"/>
  <c r="AK6" i="5"/>
  <c r="AI6" i="5"/>
  <c r="AG6" i="5"/>
  <c r="AF6" i="5"/>
  <c r="Q6" i="5"/>
  <c r="P2" i="5"/>
  <c r="BC94" i="4"/>
  <c r="BB94" i="4"/>
  <c r="AW26" i="4" s="1"/>
  <c r="BA94" i="4"/>
  <c r="AZ94" i="4"/>
  <c r="AU26" i="4" s="1"/>
  <c r="AX94" i="4"/>
  <c r="AS26" i="4" s="1"/>
  <c r="AW94" i="4"/>
  <c r="AR26" i="4" s="1"/>
  <c r="AV94" i="4"/>
  <c r="AU94" i="4"/>
  <c r="AS94" i="4"/>
  <c r="AN26" i="4" s="1"/>
  <c r="AR94" i="4"/>
  <c r="AM26" i="4" s="1"/>
  <c r="AQ94" i="4"/>
  <c r="AP94" i="4"/>
  <c r="AK26" i="4" s="1"/>
  <c r="AN94" i="4"/>
  <c r="AI26" i="4" s="1"/>
  <c r="AM94" i="4"/>
  <c r="AL94" i="4"/>
  <c r="AG26" i="4" s="1"/>
  <c r="AK94" i="4"/>
  <c r="AF26" i="4" s="1"/>
  <c r="AI94" i="4"/>
  <c r="AH94" i="4"/>
  <c r="AC26" i="4" s="1"/>
  <c r="AG94" i="4"/>
  <c r="AB26" i="4" s="1"/>
  <c r="AF94" i="4"/>
  <c r="AA26" i="4" s="1"/>
  <c r="AD94" i="4"/>
  <c r="Y26" i="4" s="1"/>
  <c r="AC94" i="4"/>
  <c r="X26" i="4" s="1"/>
  <c r="AB94" i="4"/>
  <c r="W26" i="4" s="1"/>
  <c r="AA94" i="4"/>
  <c r="Y94" i="4"/>
  <c r="T26" i="4" s="1"/>
  <c r="X94" i="4"/>
  <c r="W94" i="4"/>
  <c r="V94" i="4"/>
  <c r="Q26" i="4" s="1"/>
  <c r="T94" i="4"/>
  <c r="O26" i="4" s="1"/>
  <c r="S94" i="4"/>
  <c r="R94" i="4"/>
  <c r="M26" i="4" s="1"/>
  <c r="Q94" i="4"/>
  <c r="L26" i="4" s="1"/>
  <c r="O94" i="4"/>
  <c r="N94" i="4"/>
  <c r="I26" i="4" s="1"/>
  <c r="M94" i="4"/>
  <c r="H26" i="4" s="1"/>
  <c r="L94" i="4"/>
  <c r="G26" i="4" s="1"/>
  <c r="J94" i="4"/>
  <c r="E26" i="4" s="1"/>
  <c r="I94" i="4"/>
  <c r="D26" i="4" s="1"/>
  <c r="H94" i="4"/>
  <c r="C26" i="4" s="1"/>
  <c r="G94" i="4"/>
  <c r="E94" i="4"/>
  <c r="D94" i="4"/>
  <c r="C94" i="4"/>
  <c r="B94" i="4"/>
  <c r="BD89" i="4"/>
  <c r="AY6" i="4" s="1"/>
  <c r="AW8" i="4"/>
  <c r="AV8" i="4"/>
  <c r="AU7" i="4"/>
  <c r="AT9" i="4"/>
  <c r="AR8" i="4"/>
  <c r="AP6" i="4"/>
  <c r="AO7" i="4"/>
  <c r="AM8" i="4"/>
  <c r="AK6" i="4"/>
  <c r="AO90" i="4"/>
  <c r="AJ9" i="4" s="1"/>
  <c r="AG6" i="4"/>
  <c r="AF7" i="4"/>
  <c r="AJ89" i="4"/>
  <c r="AE8" i="4" s="1"/>
  <c r="AB8" i="4"/>
  <c r="AA7" i="4"/>
  <c r="AE90" i="4"/>
  <c r="Z9" i="4" s="1"/>
  <c r="X8" i="4"/>
  <c r="W6" i="4"/>
  <c r="V7" i="4"/>
  <c r="Y89" i="4"/>
  <c r="Z89" i="4" s="1"/>
  <c r="U8" i="4" s="1"/>
  <c r="X89" i="4"/>
  <c r="S8" i="4" s="1"/>
  <c r="W89" i="4"/>
  <c r="R7" i="4" s="1"/>
  <c r="V89" i="4"/>
  <c r="Q7" i="4" s="1"/>
  <c r="T89" i="4"/>
  <c r="U90" i="4" s="1"/>
  <c r="P9" i="4" s="1"/>
  <c r="S89" i="4"/>
  <c r="N8" i="4" s="1"/>
  <c r="R89" i="4"/>
  <c r="M6" i="4" s="1"/>
  <c r="Q89" i="4"/>
  <c r="L8" i="4" s="1"/>
  <c r="O89" i="4"/>
  <c r="P89" i="4" s="1"/>
  <c r="K8" i="4" s="1"/>
  <c r="N89" i="4"/>
  <c r="I6" i="4" s="1"/>
  <c r="M89" i="4"/>
  <c r="H8" i="4" s="1"/>
  <c r="L89" i="4"/>
  <c r="G8" i="4" s="1"/>
  <c r="J89" i="4"/>
  <c r="K90" i="4" s="1"/>
  <c r="F9" i="4" s="1"/>
  <c r="I89" i="4"/>
  <c r="D8" i="4" s="1"/>
  <c r="H89" i="4"/>
  <c r="C8" i="4" s="1"/>
  <c r="G89" i="4"/>
  <c r="B8" i="4" s="1"/>
  <c r="E89" i="4"/>
  <c r="F89" i="4" s="1"/>
  <c r="D89" i="4"/>
  <c r="C89" i="4"/>
  <c r="B89" i="4"/>
  <c r="AX23" i="4"/>
  <c r="AW23" i="4"/>
  <c r="AU23" i="4"/>
  <c r="AS23" i="4"/>
  <c r="AR23" i="4"/>
  <c r="AQ23" i="4"/>
  <c r="AP23" i="4"/>
  <c r="AN23" i="4"/>
  <c r="AM23" i="4"/>
  <c r="AL23" i="4"/>
  <c r="AK23" i="4"/>
  <c r="AI23" i="4"/>
  <c r="AH23" i="4"/>
  <c r="AG23" i="4"/>
  <c r="AF23" i="4"/>
  <c r="AD23" i="4"/>
  <c r="AC23" i="4"/>
  <c r="AB23" i="4"/>
  <c r="AA23" i="4"/>
  <c r="Y23" i="4"/>
  <c r="X23" i="4"/>
  <c r="W23" i="4"/>
  <c r="V23" i="4"/>
  <c r="T23" i="4"/>
  <c r="S23" i="4"/>
  <c r="R23" i="4"/>
  <c r="Q23" i="4"/>
  <c r="O23" i="4"/>
  <c r="N23" i="4"/>
  <c r="M23" i="4"/>
  <c r="L23" i="4"/>
  <c r="J23" i="4"/>
  <c r="I23" i="4"/>
  <c r="H23" i="4"/>
  <c r="G23" i="4"/>
  <c r="E23" i="4"/>
  <c r="D23" i="4"/>
  <c r="C23" i="4"/>
  <c r="B23" i="4"/>
  <c r="AX13" i="4"/>
  <c r="AW13" i="4"/>
  <c r="AV13" i="4"/>
  <c r="AU13" i="4"/>
  <c r="AS13" i="4"/>
  <c r="AR13" i="4"/>
  <c r="AQ13" i="4"/>
  <c r="AP13" i="4"/>
  <c r="AN13" i="4"/>
  <c r="AM13" i="4"/>
  <c r="AL13" i="4"/>
  <c r="AK13" i="4"/>
  <c r="AI13" i="4"/>
  <c r="AH13" i="4"/>
  <c r="AG13" i="4"/>
  <c r="AF13" i="4"/>
  <c r="AD13" i="4"/>
  <c r="AC13" i="4"/>
  <c r="AB13" i="4"/>
  <c r="AA13" i="4"/>
  <c r="Y13" i="4"/>
  <c r="X13" i="4"/>
  <c r="W13" i="4"/>
  <c r="V13" i="4"/>
  <c r="T13" i="4"/>
  <c r="S13" i="4"/>
  <c r="R13" i="4"/>
  <c r="Q13" i="4"/>
  <c r="O13" i="4"/>
  <c r="N13" i="4"/>
  <c r="M13" i="4"/>
  <c r="L13" i="4"/>
  <c r="J13" i="4"/>
  <c r="I13" i="4"/>
  <c r="H13" i="4"/>
  <c r="G13" i="4"/>
  <c r="E13" i="4"/>
  <c r="D13" i="4"/>
  <c r="C13" i="4"/>
  <c r="B13" i="4"/>
  <c r="AX12" i="4"/>
  <c r="AW12" i="4"/>
  <c r="AV12" i="4"/>
  <c r="AU12" i="4"/>
  <c r="AS12" i="4"/>
  <c r="AR12" i="4"/>
  <c r="AQ12" i="4"/>
  <c r="AP12" i="4"/>
  <c r="AN12" i="4"/>
  <c r="AM12" i="4"/>
  <c r="AL12" i="4"/>
  <c r="AK12" i="4"/>
  <c r="AI12" i="4"/>
  <c r="AH12" i="4"/>
  <c r="AG12" i="4"/>
  <c r="AF12" i="4"/>
  <c r="AD12" i="4"/>
  <c r="AC12" i="4"/>
  <c r="AB12" i="4"/>
  <c r="AA12" i="4"/>
  <c r="Y12" i="4"/>
  <c r="X12" i="4"/>
  <c r="W12" i="4"/>
  <c r="V12" i="4"/>
  <c r="T12" i="4"/>
  <c r="S12" i="4"/>
  <c r="R12" i="4"/>
  <c r="Q12" i="4"/>
  <c r="O12" i="4"/>
  <c r="N12" i="4"/>
  <c r="M12" i="4"/>
  <c r="L12" i="4"/>
  <c r="J12" i="4"/>
  <c r="I12" i="4"/>
  <c r="H12" i="4"/>
  <c r="G12" i="4"/>
  <c r="E12" i="4"/>
  <c r="D12" i="4"/>
  <c r="C12" i="4"/>
  <c r="B12" i="4"/>
  <c r="AX11" i="4"/>
  <c r="AW11" i="4"/>
  <c r="AV11" i="4"/>
  <c r="AU11" i="4"/>
  <c r="AS11" i="4"/>
  <c r="AR11" i="4"/>
  <c r="AQ11" i="4"/>
  <c r="AP11" i="4"/>
  <c r="AN11" i="4"/>
  <c r="AM11" i="4"/>
  <c r="AL11" i="4"/>
  <c r="AK11" i="4"/>
  <c r="AI11" i="4"/>
  <c r="AH11" i="4"/>
  <c r="AG11" i="4"/>
  <c r="AF11" i="4"/>
  <c r="AD11" i="4"/>
  <c r="AC11" i="4"/>
  <c r="AB11" i="4"/>
  <c r="AA11" i="4"/>
  <c r="Y11" i="4"/>
  <c r="X11" i="4"/>
  <c r="W11" i="4"/>
  <c r="V11" i="4"/>
  <c r="T11" i="4"/>
  <c r="S11" i="4"/>
  <c r="R11" i="4"/>
  <c r="Q11" i="4"/>
  <c r="O11" i="4"/>
  <c r="N11" i="4"/>
  <c r="M11" i="4"/>
  <c r="L11" i="4"/>
  <c r="J11" i="4"/>
  <c r="I11" i="4"/>
  <c r="H11" i="4"/>
  <c r="G11" i="4"/>
  <c r="E11" i="4"/>
  <c r="D11" i="4"/>
  <c r="C11" i="4"/>
  <c r="B11" i="4"/>
  <c r="AV9" i="4"/>
  <c r="AU9" i="4"/>
  <c r="AS9" i="4"/>
  <c r="AR9" i="4"/>
  <c r="AQ9" i="4"/>
  <c r="AP9" i="4"/>
  <c r="AN9" i="4"/>
  <c r="AM9" i="4"/>
  <c r="AL9" i="4"/>
  <c r="AK9" i="4"/>
  <c r="AI9" i="4"/>
  <c r="AH9" i="4"/>
  <c r="AG9" i="4"/>
  <c r="AF9" i="4"/>
  <c r="AD9" i="4"/>
  <c r="AC9" i="4"/>
  <c r="AB9" i="4"/>
  <c r="AA9" i="4"/>
  <c r="Y9" i="4"/>
  <c r="X9" i="4"/>
  <c r="W9" i="4"/>
  <c r="V9" i="4"/>
  <c r="T9" i="4"/>
  <c r="S9" i="4"/>
  <c r="R9" i="4"/>
  <c r="Q9" i="4"/>
  <c r="O9" i="4"/>
  <c r="N9" i="4"/>
  <c r="M9" i="4"/>
  <c r="L9" i="4"/>
  <c r="J9" i="4"/>
  <c r="I9" i="4"/>
  <c r="H9" i="4"/>
  <c r="G9" i="4"/>
  <c r="E9" i="4"/>
  <c r="D9" i="4"/>
  <c r="C9" i="4"/>
  <c r="B9" i="4"/>
  <c r="AS8" i="4"/>
  <c r="AQ8" i="4"/>
  <c r="AN8" i="4"/>
  <c r="AL8" i="4"/>
  <c r="AH8" i="4"/>
  <c r="AG8" i="4"/>
  <c r="AF8" i="4"/>
  <c r="AC8" i="4"/>
  <c r="AS7" i="4"/>
  <c r="AQ7" i="4"/>
  <c r="AP7" i="4"/>
  <c r="AL7" i="4"/>
  <c r="AI7" i="4"/>
  <c r="AH7" i="4"/>
  <c r="AC7" i="4"/>
  <c r="AS6" i="4"/>
  <c r="AQ6" i="4"/>
  <c r="AN6" i="4"/>
  <c r="AM6" i="4"/>
  <c r="AL6" i="4"/>
  <c r="AH6" i="4"/>
  <c r="AC6" i="4"/>
  <c r="P2" i="4"/>
  <c r="BC94" i="2"/>
  <c r="BB94" i="2"/>
  <c r="AW26" i="2" s="1"/>
  <c r="BA94" i="2"/>
  <c r="AV26" i="2" s="1"/>
  <c r="AZ94" i="2"/>
  <c r="AX94" i="2"/>
  <c r="AW94" i="2"/>
  <c r="AV94" i="2"/>
  <c r="AU94" i="2"/>
  <c r="AP26" i="2" s="1"/>
  <c r="AS94" i="2"/>
  <c r="AN26" i="2" s="1"/>
  <c r="AR94" i="2"/>
  <c r="AQ94" i="2"/>
  <c r="AP94" i="2"/>
  <c r="AK26" i="2" s="1"/>
  <c r="AN94" i="2"/>
  <c r="AM94" i="2"/>
  <c r="AH26" i="2" s="1"/>
  <c r="AL94" i="2"/>
  <c r="AK94" i="2"/>
  <c r="AF26" i="2" s="1"/>
  <c r="AI94" i="2"/>
  <c r="AD26" i="2" s="1"/>
  <c r="AH94" i="2"/>
  <c r="AG94" i="2"/>
  <c r="AF94" i="2"/>
  <c r="AD94" i="2"/>
  <c r="Y26" i="2" s="1"/>
  <c r="AC94" i="2"/>
  <c r="X26" i="2" s="1"/>
  <c r="AB94" i="2"/>
  <c r="AA94" i="2"/>
  <c r="V26" i="2" s="1"/>
  <c r="Y94" i="2"/>
  <c r="T26" i="2" s="1"/>
  <c r="X94" i="2"/>
  <c r="W94" i="2"/>
  <c r="V94" i="2"/>
  <c r="Q26" i="2" s="1"/>
  <c r="T94" i="2"/>
  <c r="S94" i="2"/>
  <c r="N26" i="2" s="1"/>
  <c r="R94" i="2"/>
  <c r="Q94" i="2"/>
  <c r="L26" i="2" s="1"/>
  <c r="O94" i="2"/>
  <c r="J26" i="2" s="1"/>
  <c r="N94" i="2"/>
  <c r="I26" i="2" s="1"/>
  <c r="M94" i="2"/>
  <c r="L94" i="2"/>
  <c r="J94" i="2"/>
  <c r="E26" i="2" s="1"/>
  <c r="I94" i="2"/>
  <c r="D26" i="2" s="1"/>
  <c r="H94" i="2"/>
  <c r="G94" i="2"/>
  <c r="B26" i="2" s="1"/>
  <c r="E94" i="2"/>
  <c r="D94" i="2"/>
  <c r="C94" i="2"/>
  <c r="B94" i="2"/>
  <c r="AW8" i="2"/>
  <c r="AV8" i="2"/>
  <c r="AS8" i="2"/>
  <c r="AR8" i="2"/>
  <c r="AQ8" i="2"/>
  <c r="AO9" i="2"/>
  <c r="AM8" i="2"/>
  <c r="AL7" i="2"/>
  <c r="AK8" i="2"/>
  <c r="AH8" i="2"/>
  <c r="AG8" i="2"/>
  <c r="AI89" i="2"/>
  <c r="AJ90" i="2" s="1"/>
  <c r="AE9" i="2" s="1"/>
  <c r="AC8" i="2"/>
  <c r="AG89" i="2"/>
  <c r="AB7" i="2" s="1"/>
  <c r="AF89" i="2"/>
  <c r="AA8" i="2" s="1"/>
  <c r="Y8" i="2"/>
  <c r="AC89" i="2"/>
  <c r="X8" i="2" s="1"/>
  <c r="AB89" i="2"/>
  <c r="W7" i="2" s="1"/>
  <c r="V7" i="2"/>
  <c r="Y89" i="2"/>
  <c r="Z90" i="2" s="1"/>
  <c r="U9" i="2" s="1"/>
  <c r="X89" i="2"/>
  <c r="S8" i="2" s="1"/>
  <c r="W89" i="2"/>
  <c r="R8" i="2" s="1"/>
  <c r="V89" i="2"/>
  <c r="Q8" i="2" s="1"/>
  <c r="T89" i="2"/>
  <c r="U90" i="2" s="1"/>
  <c r="P9" i="2" s="1"/>
  <c r="S89" i="2"/>
  <c r="N6" i="2" s="1"/>
  <c r="R89" i="2"/>
  <c r="M8" i="2" s="1"/>
  <c r="Q89" i="2"/>
  <c r="L7" i="2" s="1"/>
  <c r="O89" i="2"/>
  <c r="P89" i="2" s="1"/>
  <c r="N89" i="2"/>
  <c r="I8" i="2" s="1"/>
  <c r="M89" i="2"/>
  <c r="H8" i="2" s="1"/>
  <c r="L89" i="2"/>
  <c r="G8" i="2" s="1"/>
  <c r="J89" i="2"/>
  <c r="E8" i="2" s="1"/>
  <c r="I89" i="2"/>
  <c r="D7" i="2" s="1"/>
  <c r="H89" i="2"/>
  <c r="C6" i="2" s="1"/>
  <c r="G89" i="2"/>
  <c r="B7" i="2" s="1"/>
  <c r="E89" i="2"/>
  <c r="F90" i="2" s="1"/>
  <c r="D89" i="2"/>
  <c r="C89" i="2"/>
  <c r="B89" i="2"/>
  <c r="AS26" i="2"/>
  <c r="AX23" i="2"/>
  <c r="AW23" i="2"/>
  <c r="AV23" i="2"/>
  <c r="AU23" i="2"/>
  <c r="AS23" i="2"/>
  <c r="AR23" i="2"/>
  <c r="AQ23" i="2"/>
  <c r="AP23" i="2"/>
  <c r="AN23" i="2"/>
  <c r="AM23" i="2"/>
  <c r="AL23" i="2"/>
  <c r="AK23" i="2"/>
  <c r="AI23" i="2"/>
  <c r="AH23" i="2"/>
  <c r="AG23" i="2"/>
  <c r="AF23" i="2"/>
  <c r="AD23" i="2"/>
  <c r="AC23" i="2"/>
  <c r="AB23" i="2"/>
  <c r="AA23" i="2"/>
  <c r="Y23" i="2"/>
  <c r="X23" i="2"/>
  <c r="W23" i="2"/>
  <c r="V23" i="2"/>
  <c r="T23" i="2"/>
  <c r="S23" i="2"/>
  <c r="R23" i="2"/>
  <c r="Q23" i="2"/>
  <c r="O23" i="2"/>
  <c r="N23" i="2"/>
  <c r="M23" i="2"/>
  <c r="L23" i="2"/>
  <c r="J23" i="2"/>
  <c r="I23" i="2"/>
  <c r="H23" i="2"/>
  <c r="G23" i="2"/>
  <c r="E23" i="2"/>
  <c r="D23" i="2"/>
  <c r="C23" i="2"/>
  <c r="B23" i="2"/>
  <c r="AX13" i="2"/>
  <c r="AW13" i="2"/>
  <c r="AV13" i="2"/>
  <c r="AU13" i="2"/>
  <c r="AS13" i="2"/>
  <c r="AR13" i="2"/>
  <c r="AQ13" i="2"/>
  <c r="AP13" i="2"/>
  <c r="AN13" i="2"/>
  <c r="AM13" i="2"/>
  <c r="AL13" i="2"/>
  <c r="AK13" i="2"/>
  <c r="AI13" i="2"/>
  <c r="AH13" i="2"/>
  <c r="AG13" i="2"/>
  <c r="AF13" i="2"/>
  <c r="AD13" i="2"/>
  <c r="AC13" i="2"/>
  <c r="AB13" i="2"/>
  <c r="AA13" i="2"/>
  <c r="Y13" i="2"/>
  <c r="X13" i="2"/>
  <c r="W13" i="2"/>
  <c r="V13" i="2"/>
  <c r="T13" i="2"/>
  <c r="S13" i="2"/>
  <c r="R13" i="2"/>
  <c r="Q13" i="2"/>
  <c r="O13" i="2"/>
  <c r="N13" i="2"/>
  <c r="M13" i="2"/>
  <c r="L13" i="2"/>
  <c r="J13" i="2"/>
  <c r="I13" i="2"/>
  <c r="H13" i="2"/>
  <c r="G13" i="2"/>
  <c r="E13" i="2"/>
  <c r="D13" i="2"/>
  <c r="C13" i="2"/>
  <c r="B13" i="2"/>
  <c r="AX12" i="2"/>
  <c r="AW12" i="2"/>
  <c r="AV12" i="2"/>
  <c r="AU12" i="2"/>
  <c r="AS12" i="2"/>
  <c r="AR12" i="2"/>
  <c r="AQ12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G12" i="2"/>
  <c r="E12" i="2"/>
  <c r="D12" i="2"/>
  <c r="C12" i="2"/>
  <c r="B12" i="2"/>
  <c r="AX11" i="2"/>
  <c r="AW11" i="2"/>
  <c r="AV11" i="2"/>
  <c r="AU11" i="2"/>
  <c r="AS11" i="2"/>
  <c r="AR11" i="2"/>
  <c r="AQ11" i="2"/>
  <c r="AP11" i="2"/>
  <c r="AN11" i="2"/>
  <c r="AM11" i="2"/>
  <c r="AL11" i="2"/>
  <c r="AK11" i="2"/>
  <c r="AI11" i="2"/>
  <c r="AH11" i="2"/>
  <c r="AG11" i="2"/>
  <c r="AF11" i="2"/>
  <c r="AD11" i="2"/>
  <c r="AC11" i="2"/>
  <c r="AB11" i="2"/>
  <c r="AA11" i="2"/>
  <c r="Y11" i="2"/>
  <c r="X11" i="2"/>
  <c r="W11" i="2"/>
  <c r="V11" i="2"/>
  <c r="T11" i="2"/>
  <c r="S11" i="2"/>
  <c r="R11" i="2"/>
  <c r="Q11" i="2"/>
  <c r="O11" i="2"/>
  <c r="N11" i="2"/>
  <c r="M11" i="2"/>
  <c r="L11" i="2"/>
  <c r="J11" i="2"/>
  <c r="I11" i="2"/>
  <c r="H11" i="2"/>
  <c r="G11" i="2"/>
  <c r="E11" i="2"/>
  <c r="D11" i="2"/>
  <c r="C11" i="2"/>
  <c r="B11" i="2"/>
  <c r="AX9" i="2"/>
  <c r="AW9" i="2"/>
  <c r="AV9" i="2"/>
  <c r="AU9" i="2"/>
  <c r="AS9" i="2"/>
  <c r="AR9" i="2"/>
  <c r="AQ9" i="2"/>
  <c r="AP9" i="2"/>
  <c r="AN9" i="2"/>
  <c r="AM9" i="2"/>
  <c r="AL9" i="2"/>
  <c r="AK9" i="2"/>
  <c r="AI9" i="2"/>
  <c r="AH9" i="2"/>
  <c r="AG9" i="2"/>
  <c r="AF9" i="2"/>
  <c r="AD9" i="2"/>
  <c r="AC9" i="2"/>
  <c r="AB9" i="2"/>
  <c r="AA9" i="2"/>
  <c r="Y9" i="2"/>
  <c r="X9" i="2"/>
  <c r="W9" i="2"/>
  <c r="V9" i="2"/>
  <c r="T9" i="2"/>
  <c r="S9" i="2"/>
  <c r="R9" i="2"/>
  <c r="Q9" i="2"/>
  <c r="O9" i="2"/>
  <c r="N9" i="2"/>
  <c r="M9" i="2"/>
  <c r="L9" i="2"/>
  <c r="J9" i="2"/>
  <c r="I9" i="2"/>
  <c r="H9" i="2"/>
  <c r="G9" i="2"/>
  <c r="E9" i="2"/>
  <c r="D9" i="2"/>
  <c r="C9" i="2"/>
  <c r="B9" i="2"/>
  <c r="AX8" i="2"/>
  <c r="AU8" i="2"/>
  <c r="AP8" i="2"/>
  <c r="AN8" i="2"/>
  <c r="AL8" i="2"/>
  <c r="AI8" i="2"/>
  <c r="AF8" i="2"/>
  <c r="AX7" i="2"/>
  <c r="AU7" i="2"/>
  <c r="AP7" i="2"/>
  <c r="AN7" i="2"/>
  <c r="AI7" i="2"/>
  <c r="AH7" i="2"/>
  <c r="AF7" i="2"/>
  <c r="AU6" i="2"/>
  <c r="AP6" i="2"/>
  <c r="AN6" i="2"/>
  <c r="AL6" i="2"/>
  <c r="AI6" i="2"/>
  <c r="AF6" i="2"/>
  <c r="P2" i="2"/>
  <c r="AP32" i="5" l="1"/>
  <c r="AY9" i="7"/>
  <c r="AU27" i="5"/>
  <c r="AU32" i="5"/>
  <c r="AL27" i="5"/>
  <c r="AL32" i="5"/>
  <c r="AQ32" i="5"/>
  <c r="AV32" i="5"/>
  <c r="AK27" i="5"/>
  <c r="AK32" i="5"/>
  <c r="AM32" i="5"/>
  <c r="AR32" i="5"/>
  <c r="AW32" i="5"/>
  <c r="AN32" i="5"/>
  <c r="AS27" i="5"/>
  <c r="AS32" i="5"/>
  <c r="BB32" i="5"/>
  <c r="BA32" i="5"/>
  <c r="AX32" i="5"/>
  <c r="AZ32" i="5"/>
  <c r="BB31" i="4"/>
  <c r="BA31" i="4"/>
  <c r="AZ31" i="4"/>
  <c r="J8" i="6"/>
  <c r="BA31" i="7"/>
  <c r="BB31" i="7"/>
  <c r="AZ31" i="7"/>
  <c r="BB31" i="2"/>
  <c r="BA31" i="2"/>
  <c r="AZ31" i="2"/>
  <c r="AT7" i="6"/>
  <c r="L7" i="5"/>
  <c r="AA8" i="5"/>
  <c r="AA7" i="5"/>
  <c r="G8" i="7"/>
  <c r="AX26" i="7"/>
  <c r="AX26" i="2"/>
  <c r="AX27" i="5"/>
  <c r="T6" i="4"/>
  <c r="I6" i="5"/>
  <c r="G7" i="4"/>
  <c r="U6" i="4"/>
  <c r="T7" i="4"/>
  <c r="AY7" i="4"/>
  <c r="AY8" i="4"/>
  <c r="W7" i="7"/>
  <c r="W6" i="7"/>
  <c r="E7" i="7"/>
  <c r="H6" i="7"/>
  <c r="H7" i="7"/>
  <c r="F94" i="7"/>
  <c r="P94" i="7"/>
  <c r="K31" i="7" s="1"/>
  <c r="Z94" i="7"/>
  <c r="U26" i="7" s="1"/>
  <c r="AT94" i="7"/>
  <c r="AO31" i="7" s="1"/>
  <c r="M7" i="7"/>
  <c r="M31" i="7"/>
  <c r="Y31" i="7"/>
  <c r="AG31" i="7"/>
  <c r="AS31" i="7"/>
  <c r="M6" i="7"/>
  <c r="E8" i="7"/>
  <c r="O8" i="7"/>
  <c r="E6" i="7"/>
  <c r="T6" i="7"/>
  <c r="O7" i="7"/>
  <c r="D6" i="7"/>
  <c r="I7" i="6"/>
  <c r="X6" i="6"/>
  <c r="D7" i="6"/>
  <c r="I8" i="6"/>
  <c r="N7" i="6"/>
  <c r="X8" i="6"/>
  <c r="O7" i="6"/>
  <c r="AE8" i="6"/>
  <c r="B7" i="6"/>
  <c r="G6" i="6"/>
  <c r="G7" i="6"/>
  <c r="S7" i="6"/>
  <c r="H7" i="6"/>
  <c r="AB8" i="6"/>
  <c r="AB6" i="6"/>
  <c r="AC31" i="6"/>
  <c r="Q6" i="6"/>
  <c r="C7" i="6"/>
  <c r="Q7" i="6"/>
  <c r="C8" i="6"/>
  <c r="V6" i="6"/>
  <c r="M7" i="6"/>
  <c r="R7" i="6"/>
  <c r="O31" i="6"/>
  <c r="I8" i="5"/>
  <c r="M32" i="5"/>
  <c r="Q32" i="5"/>
  <c r="E7" i="5"/>
  <c r="O7" i="5"/>
  <c r="E8" i="5"/>
  <c r="S6" i="5"/>
  <c r="S7" i="5"/>
  <c r="D6" i="5"/>
  <c r="X6" i="5"/>
  <c r="X7" i="5"/>
  <c r="D8" i="5"/>
  <c r="W7" i="5"/>
  <c r="AB6" i="5"/>
  <c r="W8" i="5"/>
  <c r="M7" i="5"/>
  <c r="H8" i="5"/>
  <c r="C8" i="5"/>
  <c r="Y32" i="5"/>
  <c r="AB7" i="5"/>
  <c r="E6" i="5"/>
  <c r="T8" i="5"/>
  <c r="O27" i="5"/>
  <c r="Z94" i="5"/>
  <c r="AY9" i="5"/>
  <c r="T6" i="5"/>
  <c r="T7" i="5"/>
  <c r="O6" i="5"/>
  <c r="AC7" i="5"/>
  <c r="O8" i="5"/>
  <c r="E32" i="5"/>
  <c r="R32" i="5"/>
  <c r="S32" i="5"/>
  <c r="N7" i="4"/>
  <c r="E6" i="4"/>
  <c r="G6" i="4"/>
  <c r="B6" i="4"/>
  <c r="B7" i="4"/>
  <c r="V8" i="4"/>
  <c r="I7" i="4"/>
  <c r="J6" i="4"/>
  <c r="D7" i="4"/>
  <c r="J7" i="4"/>
  <c r="E8" i="4"/>
  <c r="D6" i="4"/>
  <c r="L6" i="4"/>
  <c r="E7" i="4"/>
  <c r="L7" i="4"/>
  <c r="Q8" i="4"/>
  <c r="W8" i="4"/>
  <c r="C7" i="4"/>
  <c r="H7" i="4"/>
  <c r="M7" i="4"/>
  <c r="R8" i="4"/>
  <c r="R6" i="4"/>
  <c r="N6" i="4"/>
  <c r="Y6" i="4"/>
  <c r="U7" i="4"/>
  <c r="I8" i="4"/>
  <c r="T8" i="4"/>
  <c r="Y8" i="4"/>
  <c r="AE89" i="4"/>
  <c r="Z8" i="4" s="1"/>
  <c r="Y7" i="4"/>
  <c r="B6" i="2"/>
  <c r="AA7" i="2"/>
  <c r="B8" i="2"/>
  <c r="AA6" i="2"/>
  <c r="J6" i="2"/>
  <c r="O8" i="2"/>
  <c r="V8" i="2"/>
  <c r="R6" i="2"/>
  <c r="O7" i="2"/>
  <c r="O6" i="2"/>
  <c r="N8" i="2"/>
  <c r="N7" i="2"/>
  <c r="X7" i="2"/>
  <c r="S7" i="2"/>
  <c r="D8" i="2"/>
  <c r="D6" i="2"/>
  <c r="V6" i="2"/>
  <c r="J8" i="2"/>
  <c r="D31" i="2"/>
  <c r="X7" i="7"/>
  <c r="X8" i="7"/>
  <c r="AP26" i="7"/>
  <c r="Q31" i="7"/>
  <c r="O6" i="7"/>
  <c r="I7" i="7"/>
  <c r="S7" i="7"/>
  <c r="Y7" i="7"/>
  <c r="S8" i="7"/>
  <c r="Y8" i="7"/>
  <c r="I6" i="7"/>
  <c r="Y6" i="7"/>
  <c r="D7" i="7"/>
  <c r="T7" i="7"/>
  <c r="T8" i="7"/>
  <c r="AD6" i="6"/>
  <c r="E7" i="6"/>
  <c r="J7" i="6"/>
  <c r="O8" i="6"/>
  <c r="Y8" i="6"/>
  <c r="J6" i="6"/>
  <c r="AE6" i="6"/>
  <c r="O6" i="6"/>
  <c r="Y6" i="6"/>
  <c r="AD8" i="6"/>
  <c r="C7" i="2"/>
  <c r="R7" i="2"/>
  <c r="AB6" i="2"/>
  <c r="W8" i="2"/>
  <c r="N31" i="2"/>
  <c r="W6" i="2"/>
  <c r="C8" i="2"/>
  <c r="AB8" i="2"/>
  <c r="AC7" i="6"/>
  <c r="E8" i="6"/>
  <c r="K89" i="6"/>
  <c r="K6" i="6"/>
  <c r="S6" i="6"/>
  <c r="K7" i="6"/>
  <c r="AD7" i="6"/>
  <c r="M26" i="6"/>
  <c r="C31" i="6"/>
  <c r="E6" i="6"/>
  <c r="B6" i="6"/>
  <c r="N6" i="6"/>
  <c r="AC6" i="6"/>
  <c r="Y7" i="6"/>
  <c r="I31" i="6"/>
  <c r="AB31" i="6"/>
  <c r="K89" i="7"/>
  <c r="F7" i="7" s="1"/>
  <c r="V26" i="7"/>
  <c r="AM27" i="5"/>
  <c r="AH27" i="5"/>
  <c r="AT9" i="5"/>
  <c r="AX9" i="5"/>
  <c r="AR31" i="2"/>
  <c r="AF31" i="2"/>
  <c r="AC6" i="5"/>
  <c r="G7" i="5"/>
  <c r="AW27" i="5"/>
  <c r="G6" i="5"/>
  <c r="M6" i="5"/>
  <c r="Y6" i="5"/>
  <c r="AM6" i="5"/>
  <c r="C7" i="5"/>
  <c r="H7" i="5"/>
  <c r="AU7" i="5"/>
  <c r="L8" i="5"/>
  <c r="J27" i="5"/>
  <c r="F94" i="5"/>
  <c r="AT94" i="5"/>
  <c r="Z99" i="5"/>
  <c r="AE99" i="5"/>
  <c r="Z27" i="5" s="1"/>
  <c r="AG32" i="5"/>
  <c r="AT99" i="5"/>
  <c r="AY99" i="5"/>
  <c r="Y7" i="5"/>
  <c r="AM7" i="5"/>
  <c r="Q8" i="5"/>
  <c r="AQ8" i="5"/>
  <c r="AE94" i="5"/>
  <c r="Z6" i="5" s="1"/>
  <c r="AI7" i="5"/>
  <c r="Y8" i="5"/>
  <c r="K94" i="5"/>
  <c r="F8" i="5" s="1"/>
  <c r="AY94" i="5"/>
  <c r="AT6" i="5" s="1"/>
  <c r="I32" i="5"/>
  <c r="AC32" i="5"/>
  <c r="AL31" i="7"/>
  <c r="AA6" i="4"/>
  <c r="W7" i="4"/>
  <c r="M8" i="4"/>
  <c r="AU8" i="4"/>
  <c r="S31" i="4"/>
  <c r="AC31" i="4"/>
  <c r="AU31" i="4"/>
  <c r="C6" i="4"/>
  <c r="H6" i="4"/>
  <c r="AU6" i="4"/>
  <c r="AA8" i="4"/>
  <c r="AP8" i="4"/>
  <c r="AF6" i="4"/>
  <c r="AK8" i="4"/>
  <c r="U89" i="2"/>
  <c r="AE89" i="6"/>
  <c r="G6" i="7"/>
  <c r="AA6" i="7"/>
  <c r="AU6" i="7"/>
  <c r="L7" i="7"/>
  <c r="AF7" i="7"/>
  <c r="C8" i="7"/>
  <c r="Q26" i="7"/>
  <c r="AK26" i="7"/>
  <c r="E31" i="7"/>
  <c r="R31" i="7"/>
  <c r="AC31" i="7"/>
  <c r="AM31" i="7"/>
  <c r="C6" i="7"/>
  <c r="Q8" i="7"/>
  <c r="AK8" i="7"/>
  <c r="G26" i="7"/>
  <c r="I31" i="7"/>
  <c r="S31" i="7"/>
  <c r="AW31" i="7"/>
  <c r="AK31" i="7"/>
  <c r="W6" i="6"/>
  <c r="AA6" i="6"/>
  <c r="W8" i="6"/>
  <c r="AA8" i="6"/>
  <c r="AK8" i="6"/>
  <c r="G31" i="6"/>
  <c r="S31" i="6"/>
  <c r="AI31" i="6"/>
  <c r="D6" i="6"/>
  <c r="H6" i="6"/>
  <c r="M6" i="6"/>
  <c r="R6" i="6"/>
  <c r="AF6" i="6"/>
  <c r="AT6" i="6"/>
  <c r="AI26" i="6"/>
  <c r="H31" i="6"/>
  <c r="AA31" i="6"/>
  <c r="AD6" i="4"/>
  <c r="AI6" i="4"/>
  <c r="AD7" i="4"/>
  <c r="AR7" i="4"/>
  <c r="AV7" i="4"/>
  <c r="AQ26" i="4"/>
  <c r="AQ31" i="4"/>
  <c r="AO89" i="4"/>
  <c r="H31" i="4"/>
  <c r="I31" i="4"/>
  <c r="W31" i="4"/>
  <c r="AB31" i="4"/>
  <c r="AE6" i="4"/>
  <c r="AV6" i="4"/>
  <c r="AE7" i="4"/>
  <c r="AM7" i="4"/>
  <c r="AD8" i="4"/>
  <c r="Q6" i="4"/>
  <c r="V6" i="4"/>
  <c r="AR6" i="4"/>
  <c r="AI8" i="4"/>
  <c r="K89" i="4"/>
  <c r="AJ94" i="4"/>
  <c r="G7" i="2"/>
  <c r="AR26" i="2"/>
  <c r="Z89" i="2"/>
  <c r="U8" i="2" s="1"/>
  <c r="L6" i="2"/>
  <c r="T7" i="2"/>
  <c r="AR7" i="2"/>
  <c r="L8" i="2"/>
  <c r="S6" i="2"/>
  <c r="X6" i="2"/>
  <c r="AH6" i="2"/>
  <c r="J7" i="2"/>
  <c r="AC26" i="2"/>
  <c r="G6" i="2"/>
  <c r="T6" i="2"/>
  <c r="AR6" i="2"/>
  <c r="T8" i="2"/>
  <c r="C31" i="2"/>
  <c r="L31" i="2"/>
  <c r="M31" i="2"/>
  <c r="T31" i="2"/>
  <c r="W31" i="2"/>
  <c r="AB31" i="2"/>
  <c r="AH31" i="2"/>
  <c r="AN31" i="2"/>
  <c r="AQ31" i="2"/>
  <c r="AY94" i="7"/>
  <c r="AT26" i="7" s="1"/>
  <c r="AE89" i="7"/>
  <c r="Z8" i="7" s="1"/>
  <c r="AY89" i="7"/>
  <c r="AT6" i="7" s="1"/>
  <c r="U89" i="6"/>
  <c r="P8" i="6" s="1"/>
  <c r="F90" i="6"/>
  <c r="P94" i="6"/>
  <c r="K26" i="6" s="1"/>
  <c r="U94" i="6"/>
  <c r="P31" i="6" s="1"/>
  <c r="Z94" i="6"/>
  <c r="U31" i="6" s="1"/>
  <c r="AO94" i="6"/>
  <c r="AJ31" i="6" s="1"/>
  <c r="AO89" i="6"/>
  <c r="K6" i="4"/>
  <c r="O6" i="4"/>
  <c r="S6" i="4"/>
  <c r="K7" i="4"/>
  <c r="O7" i="4"/>
  <c r="S7" i="4"/>
  <c r="AK7" i="4"/>
  <c r="J8" i="4"/>
  <c r="S26" i="4"/>
  <c r="G31" i="4"/>
  <c r="U89" i="4"/>
  <c r="Z90" i="4"/>
  <c r="U9" i="4" s="1"/>
  <c r="X6" i="4"/>
  <c r="AB6" i="4"/>
  <c r="AX6" i="4"/>
  <c r="X7" i="4"/>
  <c r="AB7" i="4"/>
  <c r="AG7" i="4"/>
  <c r="O8" i="4"/>
  <c r="AA31" i="4"/>
  <c r="F94" i="4"/>
  <c r="AX7" i="4"/>
  <c r="AX8" i="4"/>
  <c r="AW31" i="4"/>
  <c r="AD6" i="2"/>
  <c r="AV6" i="2"/>
  <c r="AD7" i="2"/>
  <c r="AV7" i="2"/>
  <c r="AD8" i="2"/>
  <c r="R26" i="2"/>
  <c r="AL26" i="2"/>
  <c r="H31" i="2"/>
  <c r="AG31" i="2"/>
  <c r="AV31" i="2"/>
  <c r="AJ89" i="2"/>
  <c r="B31" i="2"/>
  <c r="S31" i="2"/>
  <c r="AM31" i="2"/>
  <c r="AQ6" i="2"/>
  <c r="AQ7" i="2"/>
  <c r="H26" i="2"/>
  <c r="M26" i="2"/>
  <c r="AB26" i="2"/>
  <c r="AG26" i="2"/>
  <c r="X31" i="2"/>
  <c r="F89" i="2"/>
  <c r="AO8" i="2"/>
  <c r="O31" i="2"/>
  <c r="AI31" i="2"/>
  <c r="H6" i="2"/>
  <c r="H7" i="2"/>
  <c r="AM7" i="2"/>
  <c r="F94" i="2"/>
  <c r="K94" i="2"/>
  <c r="F26" i="2" s="1"/>
  <c r="G31" i="2"/>
  <c r="U94" i="2"/>
  <c r="P31" i="2" s="1"/>
  <c r="Z94" i="2"/>
  <c r="U26" i="2" s="1"/>
  <c r="AE94" i="2"/>
  <c r="Z26" i="2" s="1"/>
  <c r="AA31" i="2"/>
  <c r="AO94" i="2"/>
  <c r="AJ31" i="2" s="1"/>
  <c r="AT94" i="2"/>
  <c r="AO26" i="2" s="1"/>
  <c r="AY94" i="2"/>
  <c r="AT31" i="2" s="1"/>
  <c r="AU31" i="2"/>
  <c r="AW7" i="7"/>
  <c r="AW26" i="7"/>
  <c r="BD94" i="7"/>
  <c r="BD99" i="5"/>
  <c r="AY32" i="5" s="1"/>
  <c r="AV8" i="5"/>
  <c r="AV26" i="4"/>
  <c r="AW6" i="4"/>
  <c r="AV31" i="4"/>
  <c r="BD94" i="4"/>
  <c r="AW7" i="4"/>
  <c r="AJ8" i="2"/>
  <c r="AJ6" i="2"/>
  <c r="AJ7" i="2"/>
  <c r="K7" i="2"/>
  <c r="K8" i="2"/>
  <c r="K6" i="2"/>
  <c r="AY7" i="2"/>
  <c r="AY8" i="2"/>
  <c r="AY6" i="2"/>
  <c r="K90" i="2"/>
  <c r="F9" i="2" s="1"/>
  <c r="AO9" i="4"/>
  <c r="N31" i="4"/>
  <c r="Q31" i="4"/>
  <c r="N26" i="4"/>
  <c r="V8" i="5"/>
  <c r="V7" i="5"/>
  <c r="V6" i="5"/>
  <c r="AJ8" i="5"/>
  <c r="AJ7" i="5"/>
  <c r="AJ6" i="5"/>
  <c r="B8" i="7"/>
  <c r="B6" i="7"/>
  <c r="B7" i="7"/>
  <c r="P7" i="7"/>
  <c r="P8" i="7"/>
  <c r="P6" i="7"/>
  <c r="E7" i="2"/>
  <c r="I7" i="2"/>
  <c r="M7" i="2"/>
  <c r="Q7" i="2"/>
  <c r="Y7" i="2"/>
  <c r="AC7" i="2"/>
  <c r="AG7" i="2"/>
  <c r="AK7" i="2"/>
  <c r="AS7" i="2"/>
  <c r="AW7" i="2"/>
  <c r="C26" i="2"/>
  <c r="G26" i="2"/>
  <c r="O26" i="2"/>
  <c r="S26" i="2"/>
  <c r="W26" i="2"/>
  <c r="AA26" i="2"/>
  <c r="AI26" i="2"/>
  <c r="AM26" i="2"/>
  <c r="AQ26" i="2"/>
  <c r="AU26" i="2"/>
  <c r="E31" i="2"/>
  <c r="I31" i="2"/>
  <c r="Q31" i="2"/>
  <c r="Y31" i="2"/>
  <c r="AC31" i="2"/>
  <c r="AK31" i="2"/>
  <c r="AS31" i="2"/>
  <c r="AW31" i="2"/>
  <c r="K89" i="2"/>
  <c r="AE89" i="2"/>
  <c r="AY89" i="2"/>
  <c r="P90" i="2"/>
  <c r="K9" i="2" s="1"/>
  <c r="AY9" i="2"/>
  <c r="AO6" i="4"/>
  <c r="AO8" i="4"/>
  <c r="B31" i="4"/>
  <c r="E31" i="4"/>
  <c r="D31" i="4"/>
  <c r="K94" i="4"/>
  <c r="J31" i="4"/>
  <c r="M31" i="4"/>
  <c r="L31" i="4"/>
  <c r="J26" i="4"/>
  <c r="AH31" i="4"/>
  <c r="AK31" i="4"/>
  <c r="AH26" i="4"/>
  <c r="N8" i="5"/>
  <c r="N7" i="5"/>
  <c r="N6" i="5"/>
  <c r="C32" i="5"/>
  <c r="B32" i="5"/>
  <c r="X32" i="5"/>
  <c r="AA32" i="5"/>
  <c r="X27" i="5"/>
  <c r="AV27" i="5"/>
  <c r="AB31" i="7"/>
  <c r="AD31" i="7"/>
  <c r="AB26" i="7"/>
  <c r="AE90" i="2"/>
  <c r="Z9" i="2" s="1"/>
  <c r="AY90" i="2"/>
  <c r="AT9" i="2" s="1"/>
  <c r="P94" i="2"/>
  <c r="AJ94" i="2"/>
  <c r="AL31" i="4"/>
  <c r="AN31" i="4"/>
  <c r="AL26" i="4"/>
  <c r="R8" i="5"/>
  <c r="R7" i="5"/>
  <c r="R6" i="5"/>
  <c r="D32" i="5"/>
  <c r="G32" i="5"/>
  <c r="D27" i="5"/>
  <c r="AB32" i="5"/>
  <c r="AD32" i="5"/>
  <c r="AB27" i="5"/>
  <c r="J8" i="7"/>
  <c r="J6" i="7"/>
  <c r="P89" i="7"/>
  <c r="J7" i="7"/>
  <c r="P90" i="7"/>
  <c r="K9" i="7" s="1"/>
  <c r="U8" i="7"/>
  <c r="U6" i="7"/>
  <c r="J31" i="2"/>
  <c r="R31" i="2"/>
  <c r="V31" i="2"/>
  <c r="AD31" i="2"/>
  <c r="AL31" i="2"/>
  <c r="AP31" i="2"/>
  <c r="AX31" i="2"/>
  <c r="AO90" i="2"/>
  <c r="AJ9" i="2" s="1"/>
  <c r="AN7" i="4"/>
  <c r="B26" i="4"/>
  <c r="C31" i="4"/>
  <c r="AI31" i="4"/>
  <c r="F90" i="4"/>
  <c r="P94" i="4"/>
  <c r="U94" i="4"/>
  <c r="Z94" i="4"/>
  <c r="V31" i="4"/>
  <c r="Y31" i="4"/>
  <c r="X31" i="4"/>
  <c r="V26" i="4"/>
  <c r="AE94" i="4"/>
  <c r="AD31" i="4"/>
  <c r="AG31" i="4"/>
  <c r="AF31" i="4"/>
  <c r="AD26" i="4"/>
  <c r="B8" i="5"/>
  <c r="B7" i="5"/>
  <c r="B6" i="5"/>
  <c r="J8" i="5"/>
  <c r="J7" i="5"/>
  <c r="J6" i="5"/>
  <c r="P94" i="5"/>
  <c r="P8" i="5"/>
  <c r="P7" i="5"/>
  <c r="P6" i="5"/>
  <c r="AL8" i="5"/>
  <c r="AL7" i="5"/>
  <c r="AL6" i="5"/>
  <c r="AP8" i="5"/>
  <c r="AP7" i="5"/>
  <c r="AP6" i="5"/>
  <c r="AY8" i="5"/>
  <c r="AY7" i="5"/>
  <c r="F99" i="5"/>
  <c r="K99" i="5"/>
  <c r="P99" i="5"/>
  <c r="L32" i="5"/>
  <c r="O32" i="5"/>
  <c r="N32" i="5"/>
  <c r="L27" i="5"/>
  <c r="U99" i="5"/>
  <c r="T32" i="5"/>
  <c r="W32" i="5"/>
  <c r="V32" i="5"/>
  <c r="T27" i="5"/>
  <c r="AR27" i="5"/>
  <c r="L8" i="6"/>
  <c r="L6" i="6"/>
  <c r="L7" i="6"/>
  <c r="Z89" i="6"/>
  <c r="T8" i="6"/>
  <c r="T6" i="6"/>
  <c r="Z90" i="6"/>
  <c r="U9" i="6" s="1"/>
  <c r="T7" i="6"/>
  <c r="D31" i="7"/>
  <c r="G31" i="7"/>
  <c r="D26" i="7"/>
  <c r="BD94" i="2"/>
  <c r="AD8" i="5"/>
  <c r="AD7" i="5"/>
  <c r="AD6" i="5"/>
  <c r="AJ94" i="5"/>
  <c r="AJ95" i="5"/>
  <c r="AE9" i="5" s="1"/>
  <c r="AH8" i="7"/>
  <c r="AH6" i="7"/>
  <c r="AH7" i="7"/>
  <c r="E6" i="2"/>
  <c r="I6" i="2"/>
  <c r="M6" i="2"/>
  <c r="Q6" i="2"/>
  <c r="Y6" i="2"/>
  <c r="AC6" i="2"/>
  <c r="AG6" i="2"/>
  <c r="AK6" i="2"/>
  <c r="AS6" i="2"/>
  <c r="AW6" i="2"/>
  <c r="O31" i="4"/>
  <c r="AM31" i="4"/>
  <c r="R31" i="4"/>
  <c r="T31" i="4"/>
  <c r="R26" i="4"/>
  <c r="AO94" i="4"/>
  <c r="AT94" i="4"/>
  <c r="AP31" i="4"/>
  <c r="AS31" i="4"/>
  <c r="AR31" i="4"/>
  <c r="AP26" i="4"/>
  <c r="AY94" i="4"/>
  <c r="AX31" i="4"/>
  <c r="AX26" i="4"/>
  <c r="AH8" i="5"/>
  <c r="AH7" i="5"/>
  <c r="AH6" i="5"/>
  <c r="H32" i="5"/>
  <c r="J32" i="5"/>
  <c r="H27" i="5"/>
  <c r="AJ99" i="5"/>
  <c r="AF32" i="5"/>
  <c r="AI32" i="5"/>
  <c r="AH32" i="5"/>
  <c r="AF27" i="5"/>
  <c r="AO99" i="5"/>
  <c r="AN27" i="5"/>
  <c r="V31" i="6"/>
  <c r="Y31" i="6"/>
  <c r="X31" i="6"/>
  <c r="V26" i="6"/>
  <c r="W31" i="6"/>
  <c r="AE94" i="6"/>
  <c r="AD31" i="6"/>
  <c r="AG31" i="6"/>
  <c r="AF31" i="6"/>
  <c r="AD26" i="6"/>
  <c r="U7" i="7"/>
  <c r="U95" i="5"/>
  <c r="P9" i="5" s="1"/>
  <c r="AO95" i="5"/>
  <c r="AJ9" i="5" s="1"/>
  <c r="R31" i="6"/>
  <c r="T31" i="6"/>
  <c r="R26" i="6"/>
  <c r="AJ94" i="6"/>
  <c r="AJ26" i="6"/>
  <c r="V8" i="7"/>
  <c r="V6" i="7"/>
  <c r="V7" i="7"/>
  <c r="AD8" i="7"/>
  <c r="AD6" i="7"/>
  <c r="AJ89" i="7"/>
  <c r="AD7" i="7"/>
  <c r="AJ7" i="7"/>
  <c r="AJ8" i="7"/>
  <c r="AJ6" i="7"/>
  <c r="AO8" i="7"/>
  <c r="AO6" i="7"/>
  <c r="C31" i="7"/>
  <c r="B31" i="7"/>
  <c r="X31" i="7"/>
  <c r="AA31" i="7"/>
  <c r="X26" i="7"/>
  <c r="AV31" i="7"/>
  <c r="AX31" i="7"/>
  <c r="AV26" i="7"/>
  <c r="P90" i="4"/>
  <c r="K9" i="4" s="1"/>
  <c r="AJ90" i="4"/>
  <c r="AE9" i="4" s="1"/>
  <c r="BD90" i="4"/>
  <c r="AN8" i="6"/>
  <c r="AT89" i="6"/>
  <c r="AT90" i="6"/>
  <c r="AO9" i="6" s="1"/>
  <c r="N31" i="6"/>
  <c r="Q31" i="6"/>
  <c r="N26" i="6"/>
  <c r="R8" i="7"/>
  <c r="R6" i="7"/>
  <c r="R7" i="7"/>
  <c r="AP8" i="7"/>
  <c r="AP6" i="7"/>
  <c r="AP7" i="7"/>
  <c r="AX8" i="7"/>
  <c r="AX6" i="7"/>
  <c r="BD89" i="7"/>
  <c r="AX7" i="7"/>
  <c r="K94" i="7"/>
  <c r="L31" i="7"/>
  <c r="O31" i="7"/>
  <c r="N31" i="7"/>
  <c r="L26" i="7"/>
  <c r="U94" i="7"/>
  <c r="T31" i="7"/>
  <c r="W31" i="7"/>
  <c r="V31" i="7"/>
  <c r="T26" i="7"/>
  <c r="AR31" i="7"/>
  <c r="AU31" i="7"/>
  <c r="AR26" i="7"/>
  <c r="F94" i="6"/>
  <c r="B31" i="6"/>
  <c r="E31" i="6"/>
  <c r="D31" i="6"/>
  <c r="B26" i="6"/>
  <c r="K94" i="6"/>
  <c r="J31" i="6"/>
  <c r="M31" i="6"/>
  <c r="L31" i="6"/>
  <c r="J26" i="6"/>
  <c r="AH31" i="6"/>
  <c r="AH26" i="6"/>
  <c r="N8" i="7"/>
  <c r="N6" i="7"/>
  <c r="N7" i="7"/>
  <c r="AL8" i="7"/>
  <c r="AL6" i="7"/>
  <c r="AL7" i="7"/>
  <c r="H31" i="7"/>
  <c r="J31" i="7"/>
  <c r="H26" i="7"/>
  <c r="AE94" i="7"/>
  <c r="AJ94" i="7"/>
  <c r="AF31" i="7"/>
  <c r="AI31" i="7"/>
  <c r="AH31" i="7"/>
  <c r="AF26" i="7"/>
  <c r="AO94" i="7"/>
  <c r="AN31" i="7"/>
  <c r="AQ31" i="7"/>
  <c r="AP31" i="7"/>
  <c r="AN26" i="7"/>
  <c r="U90" i="7"/>
  <c r="P9" i="7" s="1"/>
  <c r="AO90" i="7"/>
  <c r="AJ9" i="7" s="1"/>
  <c r="P90" i="6"/>
  <c r="K9" i="6" s="1"/>
  <c r="AJ90" i="6"/>
  <c r="AE9" i="6" s="1"/>
  <c r="F90" i="7"/>
  <c r="Z90" i="7"/>
  <c r="U9" i="7" s="1"/>
  <c r="AT90" i="7"/>
  <c r="AO9" i="7" s="1"/>
  <c r="P26" i="2" l="1"/>
  <c r="AT27" i="5"/>
  <c r="AT32" i="5"/>
  <c r="AO27" i="5"/>
  <c r="AO32" i="5"/>
  <c r="Z7" i="4"/>
  <c r="AY9" i="4"/>
  <c r="P7" i="6"/>
  <c r="AY26" i="7"/>
  <c r="AO26" i="7"/>
  <c r="AY31" i="7"/>
  <c r="F6" i="7"/>
  <c r="F8" i="7"/>
  <c r="U31" i="7"/>
  <c r="AT8" i="7"/>
  <c r="K26" i="7"/>
  <c r="Z7" i="7"/>
  <c r="AT7" i="7"/>
  <c r="Z6" i="7"/>
  <c r="P6" i="6"/>
  <c r="U26" i="6"/>
  <c r="Z7" i="5"/>
  <c r="Z32" i="5"/>
  <c r="Z8" i="5"/>
  <c r="U6" i="5"/>
  <c r="U8" i="5"/>
  <c r="U7" i="5"/>
  <c r="Z6" i="4"/>
  <c r="AO31" i="2"/>
  <c r="P26" i="6"/>
  <c r="U7" i="2"/>
  <c r="U6" i="2"/>
  <c r="F7" i="6"/>
  <c r="F8" i="6"/>
  <c r="F6" i="6"/>
  <c r="AT31" i="7"/>
  <c r="AT7" i="5"/>
  <c r="AT8" i="5"/>
  <c r="U27" i="5"/>
  <c r="U32" i="5"/>
  <c r="F6" i="5"/>
  <c r="AO6" i="5"/>
  <c r="AO7" i="5"/>
  <c r="AO8" i="5"/>
  <c r="F7" i="5"/>
  <c r="AJ26" i="2"/>
  <c r="AO6" i="2"/>
  <c r="AT26" i="2"/>
  <c r="P7" i="2"/>
  <c r="P8" i="2"/>
  <c r="P6" i="2"/>
  <c r="Z8" i="6"/>
  <c r="Z7" i="6"/>
  <c r="Z6" i="6"/>
  <c r="K31" i="6"/>
  <c r="AT6" i="4"/>
  <c r="AT7" i="4"/>
  <c r="AT8" i="4"/>
  <c r="AE31" i="4"/>
  <c r="AE26" i="4"/>
  <c r="AJ7" i="4"/>
  <c r="AJ6" i="4"/>
  <c r="AJ8" i="4"/>
  <c r="F8" i="4"/>
  <c r="F7" i="4"/>
  <c r="F6" i="4"/>
  <c r="Z31" i="2"/>
  <c r="F31" i="2"/>
  <c r="AO7" i="2"/>
  <c r="U31" i="2"/>
  <c r="AJ8" i="6"/>
  <c r="AJ6" i="6"/>
  <c r="AJ7" i="6"/>
  <c r="P8" i="4"/>
  <c r="P7" i="4"/>
  <c r="P6" i="4"/>
  <c r="AE8" i="2"/>
  <c r="AE7" i="2"/>
  <c r="AE6" i="2"/>
  <c r="AY27" i="5"/>
  <c r="AY26" i="4"/>
  <c r="AY31" i="4"/>
  <c r="AE31" i="7"/>
  <c r="AE26" i="7"/>
  <c r="U31" i="4"/>
  <c r="U26" i="4"/>
  <c r="AE7" i="7"/>
  <c r="AE8" i="7"/>
  <c r="AE6" i="7"/>
  <c r="P32" i="5"/>
  <c r="P27" i="5"/>
  <c r="P26" i="4"/>
  <c r="P31" i="4"/>
  <c r="F31" i="4"/>
  <c r="F26" i="4"/>
  <c r="AT7" i="2"/>
  <c r="AT8" i="2"/>
  <c r="AT6" i="2"/>
  <c r="Z26" i="7"/>
  <c r="Z31" i="7"/>
  <c r="F31" i="6"/>
  <c r="F26" i="6"/>
  <c r="AY7" i="7"/>
  <c r="AY6" i="7"/>
  <c r="AY8" i="7"/>
  <c r="AO7" i="6"/>
  <c r="AO8" i="6"/>
  <c r="AO6" i="6"/>
  <c r="Z31" i="6"/>
  <c r="Z26" i="6"/>
  <c r="AJ32" i="5"/>
  <c r="AJ27" i="5"/>
  <c r="AT31" i="4"/>
  <c r="AT26" i="4"/>
  <c r="K32" i="5"/>
  <c r="K27" i="5"/>
  <c r="K31" i="4"/>
  <c r="K26" i="4"/>
  <c r="K7" i="7"/>
  <c r="K8" i="7"/>
  <c r="K6" i="7"/>
  <c r="AE31" i="2"/>
  <c r="AE26" i="2"/>
  <c r="Z8" i="2"/>
  <c r="Z7" i="2"/>
  <c r="Z6" i="2"/>
  <c r="F26" i="7"/>
  <c r="F31" i="7"/>
  <c r="AJ26" i="4"/>
  <c r="AJ31" i="4"/>
  <c r="K6" i="5"/>
  <c r="K8" i="5"/>
  <c r="K7" i="5"/>
  <c r="AJ31" i="7"/>
  <c r="AJ26" i="7"/>
  <c r="P31" i="7"/>
  <c r="P26" i="7"/>
  <c r="AE26" i="6"/>
  <c r="AE31" i="6"/>
  <c r="AE32" i="5"/>
  <c r="AE27" i="5"/>
  <c r="AO31" i="4"/>
  <c r="AO26" i="4"/>
  <c r="AE8" i="5"/>
  <c r="AE7" i="5"/>
  <c r="AE6" i="5"/>
  <c r="AY31" i="2"/>
  <c r="AY26" i="2"/>
  <c r="U7" i="6"/>
  <c r="U8" i="6"/>
  <c r="U6" i="6"/>
  <c r="F27" i="5"/>
  <c r="F32" i="5"/>
  <c r="Z31" i="4"/>
  <c r="Z26" i="4"/>
  <c r="K31" i="2"/>
  <c r="K26" i="2"/>
  <c r="F7" i="2"/>
  <c r="F6" i="2"/>
  <c r="F8" i="2"/>
  <c r="BG6" i="6" l="1"/>
  <c r="BH8" i="6"/>
  <c r="BH7" i="6"/>
  <c r="BG9" i="6"/>
  <c r="BG7" i="6"/>
  <c r="BL94" i="6"/>
  <c r="BN94" i="6" s="1"/>
  <c r="BI31" i="6" s="1"/>
  <c r="BH31" i="6" l="1"/>
  <c r="BG26" i="6"/>
  <c r="BH6" i="6"/>
  <c r="BG31" i="6"/>
  <c r="BG8" i="6"/>
  <c r="AZ89" i="6"/>
  <c r="AU8" i="6" s="1"/>
  <c r="AZ94" i="6"/>
  <c r="AU7" i="6" l="1"/>
  <c r="AU6" i="6"/>
  <c r="AU26" i="6"/>
  <c r="BB9" i="6"/>
  <c r="AZ9" i="6"/>
  <c r="BA9" i="6"/>
  <c r="BC94" i="6"/>
  <c r="AX26" i="6" s="1"/>
  <c r="AX9" i="6"/>
  <c r="AW6" i="6"/>
  <c r="BA89" i="6"/>
  <c r="AV8" i="6" s="1"/>
  <c r="AX6" i="6"/>
  <c r="BB94" i="6"/>
  <c r="AW26" i="6" s="1"/>
  <c r="BA94" i="6"/>
  <c r="BD94" i="6" l="1"/>
  <c r="AY31" i="6" s="1"/>
  <c r="AX7" i="6"/>
  <c r="AV7" i="6"/>
  <c r="AW7" i="6"/>
  <c r="BA31" i="6"/>
  <c r="AX31" i="6"/>
  <c r="AY9" i="6"/>
  <c r="AV6" i="6"/>
  <c r="AZ31" i="6"/>
  <c r="AY26" i="6"/>
  <c r="AX8" i="6"/>
  <c r="AW8" i="6"/>
  <c r="AV26" i="6"/>
  <c r="BB31" i="6"/>
  <c r="AY8" i="6" l="1"/>
  <c r="AY6" i="6"/>
  <c r="AY7" i="6"/>
  <c r="AU9" i="6"/>
  <c r="AW9" i="6"/>
  <c r="AS9" i="6"/>
  <c r="AV9" i="6"/>
  <c r="AX94" i="6"/>
  <c r="AW31" i="6" s="1"/>
  <c r="AV94" i="6"/>
  <c r="AU94" i="6"/>
  <c r="AP26" i="6" s="1"/>
  <c r="AW94" i="6"/>
  <c r="AY94" i="6" s="1"/>
  <c r="AT31" i="6" s="1"/>
  <c r="AS26" i="6" l="1"/>
  <c r="AV31" i="6"/>
  <c r="AT26" i="6"/>
  <c r="AU31" i="6"/>
  <c r="AR26" i="6"/>
  <c r="AQ26" i="6"/>
  <c r="AS31" i="6"/>
  <c r="AQ9" i="6"/>
  <c r="AP9" i="6"/>
  <c r="AR9" i="6"/>
  <c r="AN9" i="6"/>
  <c r="AS94" i="6"/>
  <c r="AP31" i="6" s="1"/>
  <c r="AM9" i="6"/>
  <c r="AK9" i="6"/>
  <c r="AP94" i="6"/>
  <c r="AQ94" i="6"/>
  <c r="AL31" i="6" s="1"/>
  <c r="AL9" i="6"/>
  <c r="AR94" i="6"/>
  <c r="AM26" i="6" s="1"/>
  <c r="AT94" i="6" l="1"/>
  <c r="AO31" i="6"/>
  <c r="AO26" i="6"/>
  <c r="AK31" i="6"/>
  <c r="AQ31" i="6"/>
  <c r="AN31" i="6"/>
  <c r="AM31" i="6"/>
  <c r="AK26" i="6"/>
  <c r="AR31" i="6"/>
  <c r="AL26" i="6"/>
  <c r="AN26" i="6"/>
</calcChain>
</file>

<file path=xl/sharedStrings.xml><?xml version="1.0" encoding="utf-8"?>
<sst xmlns="http://schemas.openxmlformats.org/spreadsheetml/2006/main" count="3699" uniqueCount="65">
  <si>
    <t>I кв.</t>
  </si>
  <si>
    <t>II кв.</t>
  </si>
  <si>
    <t>III кв.</t>
  </si>
  <si>
    <t>IV кв.</t>
  </si>
  <si>
    <t>Сектор государственного управления, % к ВВП</t>
  </si>
  <si>
    <t>Консолидированный бюджет сектора государственного управления</t>
  </si>
  <si>
    <t>доходы</t>
  </si>
  <si>
    <t>расходы</t>
  </si>
  <si>
    <t>дефицит (профицит)</t>
  </si>
  <si>
    <t>Долг сектора государственного управления</t>
  </si>
  <si>
    <t>Денежно-кредитный сектор, % к соответствующему периоду прошлого года, если не указано иное</t>
  </si>
  <si>
    <t>Денежная база</t>
  </si>
  <si>
    <t>Денежный агрегат M2</t>
  </si>
  <si>
    <t>Денежный агрегат М3 (М2Х)</t>
  </si>
  <si>
    <t>Учетная ставка, %</t>
  </si>
  <si>
    <t>Средневзвешенная процентная ставка по кредитам, предоставленным юридическим лицам (кроме депозитных организаций), %</t>
  </si>
  <si>
    <t xml:space="preserve">в национальной валюте: </t>
  </si>
  <si>
    <t xml:space="preserve"> -по краткосрочным кредитам (на срок до 1 года)</t>
  </si>
  <si>
    <t xml:space="preserve"> -по долгосрочным кредитам (на срок выше 1 года)</t>
  </si>
  <si>
    <t>в иностранной валюте:</t>
  </si>
  <si>
    <t>Задолженность по кредитам, предоставленным юридическим лицам</t>
  </si>
  <si>
    <t>Внешний сектор, в миллиардах долларов США, если не указано иное</t>
  </si>
  <si>
    <t>Платежный баланс</t>
  </si>
  <si>
    <t>сальдо счета текущих операций, % к ВВП</t>
  </si>
  <si>
    <t>экспорт товаров и услуг</t>
  </si>
  <si>
    <t>импорт товаров и услуг</t>
  </si>
  <si>
    <t>Международные резервы</t>
  </si>
  <si>
    <t>Внешний долг на конец периода</t>
  </si>
  <si>
    <t>Внешний долг на конец периода, % к ВВП</t>
  </si>
  <si>
    <t>Для справки</t>
  </si>
  <si>
    <t>Курс национальной валюты к доллару США</t>
  </si>
  <si>
    <t>на конец отчетного периода</t>
  </si>
  <si>
    <t>в среднем за период</t>
  </si>
  <si>
    <t>Индекс реального эффективного обменного курса национальной
валюты</t>
  </si>
  <si>
    <t>квартальная периодичность (IV кв. 2010 г. = 100), %</t>
  </si>
  <si>
    <t>годовая периодичность (2010 г. = 100),%</t>
  </si>
  <si>
    <t>Поступления денежных средств в результате операционной деятельности+Продажа нефинансовых активов</t>
  </si>
  <si>
    <t>Выплаты денежных средств для проведения операционной деятельности+Покупка нефинансовых активов</t>
  </si>
  <si>
    <t>CSD Профицит/дефицит денежных средств (1-2-ADJz-31+CSDz)</t>
  </si>
  <si>
    <t>Долг субъектов сектора государственного управления</t>
  </si>
  <si>
    <t>Сальдо счета текущих операций</t>
  </si>
  <si>
    <t>ВВП, нарастающим итогом</t>
  </si>
  <si>
    <t>ВВП, за тек. кв.</t>
  </si>
  <si>
    <t>Денежный агрегат М3</t>
  </si>
  <si>
    <t>Ставка рефинансирования, %</t>
  </si>
  <si>
    <t>Индекс реального эффективного обменного курса национальной валюты</t>
  </si>
  <si>
    <t>Денежный агрегат M2*</t>
  </si>
  <si>
    <t>Базовая ставка, %</t>
  </si>
  <si>
    <t>Межбанковская процентная ставка РЕПО за период от 2 до 7 дней по кредитам в драмах, %</t>
  </si>
  <si>
    <t>Ключевая ставка, %</t>
  </si>
  <si>
    <t>Республика Армения. Основные показатели финансовой статистики, 2012-2022 годы</t>
  </si>
  <si>
    <r>
      <t xml:space="preserve">ВВП (за тек. кв.), </t>
    </r>
    <r>
      <rPr>
        <i/>
        <sz val="11"/>
        <rFont val="Times New Roman"/>
        <family val="1"/>
        <charset val="204"/>
      </rPr>
      <t>млн. долларов США</t>
    </r>
  </si>
  <si>
    <t>Республика Беларусь. Основные показатели финансовой статистики, 2012-2022 годы</t>
  </si>
  <si>
    <r>
      <t>Средняя процентная ставка межбанковского рынка по кредитам в белорусских рублях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%</t>
    </r>
  </si>
  <si>
    <r>
      <rPr>
        <vertAlign val="superscript"/>
        <sz val="11"/>
        <rFont val="Calibri"/>
        <family val="2"/>
        <charset val="204"/>
        <scheme val="minor"/>
      </rPr>
      <t>1)</t>
    </r>
    <r>
      <rPr>
        <sz val="11"/>
        <rFont val="Times New Roman"/>
        <family val="2"/>
        <charset val="204"/>
      </rPr>
      <t xml:space="preserve">Рассчитываются по каждому из стандартных сроков привлечения (размещения) межбанковских кредитов, вкладов (депозитов) как средневзвешенная величина по объемам сделок. При этом в расчет не принимаются межбанковские кредиты, вклады (депозиты) предоставленные собственным филиалам и пролонгированные кредиты. </t>
    </r>
  </si>
  <si>
    <t>Республика Казахстан. Основные показатели финансовой статистики, 2012-2022 годы</t>
  </si>
  <si>
    <r>
      <t>TONIA - Tenge OverNight Index Average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%</t>
    </r>
  </si>
  <si>
    <r>
      <t>1)</t>
    </r>
    <r>
      <rPr>
        <sz val="11"/>
        <rFont val="Times New Roman"/>
        <family val="1"/>
        <charset val="204"/>
      </rPr>
      <t>Средневзвешенная процентная ставка по сделкам открытия РЕПО сроком на один рабочий день, заключенным на бирже в секторе автоматического РЕПО с ГЦБ.</t>
    </r>
  </si>
  <si>
    <t>Кыргызская Республика. Основные показатели финансовой статистики, 2012-2022 годы</t>
  </si>
  <si>
    <r>
      <t>Процентная ставка РЕПО на межбанковском кредитном рынке в сомах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%</t>
    </r>
  </si>
  <si>
    <r>
      <t>1)</t>
    </r>
    <r>
      <rPr>
        <sz val="11"/>
        <rFont val="Times New Roman"/>
        <family val="1"/>
        <charset val="204"/>
      </rPr>
      <t>Средневзвешенная ставка по кредитам в национальной валюте на межбанковском кредитном рынке.</t>
    </r>
  </si>
  <si>
    <t>Российская Федерация. Основные показатели финансовой статистики, 2012-2022 годы</t>
  </si>
  <si>
    <r>
      <t xml:space="preserve">MIACR - Moscow InterBank Actual Credit Rate (от 2 до 7 дней), на конец периода, 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% </t>
    </r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</si>
  <si>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Среднемесячная фактическая ставка по кредитам в рублях, предоставленным московскими банками.</t>
    </r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</si>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</sst>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0.000"/>
  </numFmts>
  <fonts count="18" x14ac:knownFonts="1">
    <font>
      <sz val="11"/>
      <color theme="1"/>
      <name val="Times New Roman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</font>
    <font>
      <b/>
      <sz val="8"/>
      <name val="Times New Roman"/>
      <family val="1"/>
    </font>
    <font>
      <vertAlign val="superscript"/>
      <sz val="11"/>
      <name val="Times New Roman"/>
      <family val="1"/>
      <charset val="204"/>
    </font>
    <font>
      <sz val="11"/>
      <name val="Times New Roman"/>
      <family val="2"/>
    </font>
    <font>
      <vertAlign val="superscript"/>
      <sz val="11"/>
      <name val="Calibri"/>
      <family val="2"/>
      <charset val="204"/>
      <scheme val="minor"/>
    </font>
    <font>
      <sz val="1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0" fontId="17" fillId="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</cellStyleXfs>
  <cellXfs count="195">
    <xf numFmtId="0" fontId="0" fillId="0" borderId="0" xfId="0" applyNumberFormat="1" applyFont="1" applyFill="1" applyBorder="1"/>
    <xf numFmtId="0" fontId="3" fillId="0" borderId="13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4" fontId="4" fillId="0" borderId="2" xfId="0" applyNumberFormat="1" applyFont="1" applyFill="1" applyBorder="1"/>
    <xf numFmtId="0" fontId="3" fillId="0" borderId="11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>
      <alignment wrapText="1"/>
    </xf>
    <xf numFmtId="4" fontId="4" fillId="0" borderId="11" xfId="0" applyNumberFormat="1" applyFont="1" applyFill="1" applyBorder="1" applyAlignment="1">
      <alignment wrapText="1"/>
    </xf>
    <xf numFmtId="4" fontId="4" fillId="0" borderId="11" xfId="0" applyNumberFormat="1" applyFont="1" applyFill="1" applyBorder="1"/>
    <xf numFmtId="4" fontId="5" fillId="0" borderId="1" xfId="0" applyNumberFormat="1" applyFont="1" applyFill="1" applyBorder="1" applyAlignment="1">
      <alignment wrapText="1"/>
    </xf>
    <xf numFmtId="0" fontId="3" fillId="3" borderId="11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wrapText="1"/>
    </xf>
    <xf numFmtId="0" fontId="7" fillId="0" borderId="0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wrapText="1"/>
    </xf>
    <xf numFmtId="0" fontId="6" fillId="2" borderId="22" xfId="0" applyNumberFormat="1" applyFont="1" applyFill="1" applyBorder="1" applyAlignment="1">
      <alignment wrapText="1"/>
    </xf>
    <xf numFmtId="0" fontId="6" fillId="2" borderId="23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horizontal="left" wrapText="1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 applyAlignment="1">
      <alignment horizontal="left" vertical="center" wrapText="1" indent="1"/>
    </xf>
    <xf numFmtId="4" fontId="5" fillId="0" borderId="11" xfId="0" applyNumberFormat="1" applyFont="1" applyFill="1" applyBorder="1"/>
    <xf numFmtId="0" fontId="7" fillId="0" borderId="11" xfId="0" applyNumberFormat="1" applyFont="1" applyFill="1" applyBorder="1" applyAlignment="1">
      <alignment horizontal="left" wrapText="1" indent="1"/>
    </xf>
    <xf numFmtId="0" fontId="7" fillId="0" borderId="11" xfId="0" applyNumberFormat="1" applyFont="1" applyFill="1" applyBorder="1" applyAlignment="1">
      <alignment wrapText="1"/>
    </xf>
    <xf numFmtId="4" fontId="6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/>
    <xf numFmtId="2" fontId="5" fillId="0" borderId="11" xfId="0" applyNumberFormat="1" applyFont="1" applyFill="1" applyBorder="1"/>
    <xf numFmtId="0" fontId="8" fillId="2" borderId="11" xfId="0" applyNumberFormat="1" applyFont="1" applyFill="1" applyBorder="1" applyAlignment="1">
      <alignment horizontal="center" wrapText="1"/>
    </xf>
    <xf numFmtId="0" fontId="7" fillId="3" borderId="11" xfId="0" applyNumberFormat="1" applyFont="1" applyFill="1" applyBorder="1" applyAlignment="1">
      <alignment wrapText="1"/>
    </xf>
    <xf numFmtId="0" fontId="5" fillId="0" borderId="11" xfId="0" applyNumberFormat="1" applyFont="1" applyFill="1" applyBorder="1"/>
    <xf numFmtId="0" fontId="5" fillId="0" borderId="0" xfId="0" applyNumberFormat="1" applyFont="1" applyFill="1" applyBorder="1"/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 indent="2"/>
    </xf>
    <xf numFmtId="0" fontId="6" fillId="2" borderId="11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horizontal="left" vertical="top" wrapText="1" indent="1"/>
    </xf>
    <xf numFmtId="0" fontId="7" fillId="0" borderId="11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wrapText="1"/>
    </xf>
    <xf numFmtId="0" fontId="7" fillId="0" borderId="13" xfId="0" applyNumberFormat="1" applyFont="1" applyFill="1" applyBorder="1" applyAlignment="1">
      <alignment wrapText="1"/>
    </xf>
    <xf numFmtId="4" fontId="5" fillId="0" borderId="1" xfId="0" applyNumberFormat="1" applyFont="1" applyFill="1" applyBorder="1"/>
    <xf numFmtId="0" fontId="3" fillId="0" borderId="0" xfId="0" applyNumberFormat="1" applyFont="1" applyFill="1" applyBorder="1"/>
    <xf numFmtId="0" fontId="3" fillId="0" borderId="5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horizontal="left" wrapText="1"/>
    </xf>
    <xf numFmtId="0" fontId="10" fillId="2" borderId="11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left" vertical="center" wrapText="1" indent="1"/>
    </xf>
    <xf numFmtId="0" fontId="3" fillId="0" borderId="11" xfId="0" applyNumberFormat="1" applyFont="1" applyFill="1" applyBorder="1" applyAlignment="1">
      <alignment horizontal="left" wrapText="1" indent="1"/>
    </xf>
    <xf numFmtId="4" fontId="10" fillId="2" borderId="11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/>
    <xf numFmtId="2" fontId="4" fillId="0" borderId="11" xfId="0" applyNumberFormat="1" applyFont="1" applyFill="1" applyBorder="1"/>
    <xf numFmtId="0" fontId="11" fillId="2" borderId="11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/>
    <xf numFmtId="0" fontId="4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left" vertical="center" wrapText="1" indent="2"/>
    </xf>
    <xf numFmtId="0" fontId="3" fillId="0" borderId="11" xfId="0" applyNumberFormat="1" applyFont="1" applyFill="1" applyBorder="1" applyAlignment="1">
      <alignment horizontal="left" vertical="top" wrapText="1" indent="1"/>
    </xf>
    <xf numFmtId="0" fontId="3" fillId="0" borderId="1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left" wrapText="1"/>
    </xf>
    <xf numFmtId="0" fontId="6" fillId="2" borderId="8" xfId="0" applyNumberFormat="1" applyFont="1" applyFill="1" applyBorder="1" applyAlignment="1">
      <alignment horizontal="center" wrapText="1"/>
    </xf>
    <xf numFmtId="0" fontId="6" fillId="2" borderId="20" xfId="0" applyNumberFormat="1" applyFont="1" applyFill="1" applyBorder="1" applyAlignment="1">
      <alignment horizontal="center" wrapText="1"/>
    </xf>
    <xf numFmtId="0" fontId="7" fillId="3" borderId="11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wrapText="1"/>
    </xf>
    <xf numFmtId="0" fontId="12" fillId="3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wrapText="1"/>
    </xf>
    <xf numFmtId="4" fontId="5" fillId="0" borderId="10" xfId="0" applyNumberFormat="1" applyFont="1" applyFill="1" applyBorder="1" applyAlignment="1">
      <alignment wrapText="1"/>
    </xf>
    <xf numFmtId="4" fontId="7" fillId="0" borderId="0" xfId="0" applyNumberFormat="1" applyFont="1" applyFill="1" applyBorder="1"/>
    <xf numFmtId="4" fontId="5" fillId="0" borderId="12" xfId="0" applyNumberFormat="1" applyFont="1" applyFill="1" applyBorder="1" applyAlignment="1">
      <alignment wrapText="1"/>
    </xf>
    <xf numFmtId="0" fontId="12" fillId="3" borderId="24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wrapText="1"/>
    </xf>
    <xf numFmtId="4" fontId="5" fillId="0" borderId="7" xfId="0" applyNumberFormat="1" applyFont="1" applyFill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9" xfId="0" applyNumberFormat="1" applyFont="1" applyFill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horizontal="left" vertical="top" wrapText="1"/>
    </xf>
    <xf numFmtId="0" fontId="7" fillId="3" borderId="0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wrapText="1"/>
    </xf>
    <xf numFmtId="0" fontId="7" fillId="3" borderId="10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0" fontId="3" fillId="3" borderId="0" xfId="0" applyNumberFormat="1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4" fontId="5" fillId="5" borderId="1" xfId="0" applyNumberFormat="1" applyFont="1" applyFill="1" applyBorder="1"/>
    <xf numFmtId="0" fontId="10" fillId="2" borderId="32" xfId="0" applyNumberFormat="1" applyFont="1" applyFill="1" applyBorder="1" applyAlignment="1">
      <alignment wrapText="1"/>
    </xf>
    <xf numFmtId="0" fontId="10" fillId="2" borderId="0" xfId="0" applyNumberFormat="1" applyFont="1" applyFill="1" applyBorder="1" applyAlignment="1">
      <alignment wrapText="1"/>
    </xf>
    <xf numFmtId="0" fontId="10" fillId="2" borderId="31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3" fillId="0" borderId="0" xfId="0" applyNumberFormat="1" applyFont="1" applyFill="1" applyBorder="1" applyAlignment="1">
      <alignment wrapText="1"/>
    </xf>
    <xf numFmtId="4" fontId="4" fillId="5" borderId="11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vertical="top" wrapText="1"/>
    </xf>
    <xf numFmtId="0" fontId="6" fillId="2" borderId="22" xfId="0" applyNumberFormat="1" applyFont="1" applyFill="1" applyBorder="1" applyAlignment="1">
      <alignment vertical="top" wrapText="1"/>
    </xf>
    <xf numFmtId="0" fontId="10" fillId="2" borderId="31" xfId="0" applyNumberFormat="1" applyFont="1" applyFill="1" applyBorder="1" applyAlignment="1">
      <alignment vertical="top" wrapText="1"/>
    </xf>
    <xf numFmtId="0" fontId="10" fillId="2" borderId="22" xfId="0" applyNumberFormat="1" applyFont="1" applyFill="1" applyBorder="1" applyAlignment="1">
      <alignment vertical="top" wrapText="1"/>
    </xf>
    <xf numFmtId="0" fontId="7" fillId="0" borderId="0" xfId="0" applyFont="1" applyFill="1" applyBorder="1"/>
    <xf numFmtId="0" fontId="6" fillId="2" borderId="11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right"/>
    </xf>
    <xf numFmtId="4" fontId="4" fillId="0" borderId="1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wrapText="1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top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10" xfId="0" applyNumberFormat="1" applyFont="1" applyFill="1" applyBorder="1" applyAlignment="1">
      <alignment horizont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 wrapText="1"/>
    </xf>
    <xf numFmtId="0" fontId="7" fillId="3" borderId="5" xfId="0" applyNumberFormat="1" applyFont="1" applyFill="1" applyBorder="1" applyAlignment="1">
      <alignment horizontal="center" wrapText="1"/>
    </xf>
    <xf numFmtId="0" fontId="7" fillId="0" borderId="18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top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wrapText="1"/>
    </xf>
    <xf numFmtId="0" fontId="3" fillId="3" borderId="5" xfId="0" applyNumberFormat="1" applyFont="1" applyFill="1" applyBorder="1" applyAlignment="1">
      <alignment horizontal="center" wrapText="1"/>
    </xf>
    <xf numFmtId="0" fontId="6" fillId="2" borderId="11" xfId="0" applyNumberFormat="1" applyFont="1" applyFill="1" applyBorder="1" applyAlignment="1">
      <alignment horizontal="left" wrapText="1"/>
    </xf>
    <xf numFmtId="0" fontId="6" fillId="2" borderId="11" xfId="0" applyNumberFormat="1" applyFont="1" applyFill="1" applyBorder="1" applyAlignment="1">
      <alignment horizontal="left" vertical="top" wrapText="1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0" fontId="6" fillId="2" borderId="31" xfId="0" applyNumberFormat="1" applyFont="1" applyFill="1" applyBorder="1" applyAlignment="1">
      <alignment horizontal="center" wrapText="1"/>
    </xf>
    <xf numFmtId="0" fontId="6" fillId="2" borderId="22" xfId="0" applyNumberFormat="1" applyFont="1" applyFill="1" applyBorder="1" applyAlignment="1">
      <alignment horizontal="center" wrapText="1"/>
    </xf>
    <xf numFmtId="0" fontId="6" fillId="2" borderId="32" xfId="0" applyNumberFormat="1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 wrapText="1"/>
    </xf>
    <xf numFmtId="0" fontId="7" fillId="3" borderId="24" xfId="0" applyNumberFormat="1" applyFont="1" applyFill="1" applyBorder="1" applyAlignment="1">
      <alignment horizontal="left" vertical="top" wrapText="1"/>
    </xf>
  </cellXfs>
  <cellStyles count="10">
    <cellStyle name="20% - Accent1" xfId="3"/>
    <cellStyle name="Обычный" xfId="0" builtinId="0"/>
    <cellStyle name="Обычный 2" xfId="5"/>
    <cellStyle name="Обычный 2 2" xfId="8"/>
    <cellStyle name="Обычный 2 3" xfId="9"/>
    <cellStyle name="Обычный 3" xfId="6"/>
    <cellStyle name="Обычный 4" xfId="4"/>
    <cellStyle name="Обычный 5" xfId="1"/>
    <cellStyle name="Обычный 5 2" xfId="7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BN98"/>
  <sheetViews>
    <sheetView tabSelected="1" zoomScaleNormal="100" zoomScaleSheetLayoutView="10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A20" sqref="A20"/>
    </sheetView>
  </sheetViews>
  <sheetFormatPr defaultColWidth="8.85546875" defaultRowHeight="15" outlineLevelRow="1" outlineLevelCol="1" x14ac:dyDescent="0.25"/>
  <cols>
    <col min="1" max="1" width="62.140625" style="38" customWidth="1"/>
    <col min="2" max="5" width="10" style="13" hidden="1" customWidth="1" outlineLevel="1"/>
    <col min="6" max="6" width="10" style="38" bestFit="1" customWidth="1" collapsed="1"/>
    <col min="7" max="10" width="10" style="13" hidden="1" customWidth="1" outlineLevel="1"/>
    <col min="11" max="11" width="10" style="13" bestFit="1" customWidth="1" collapsed="1"/>
    <col min="12" max="15" width="10" style="13" hidden="1" customWidth="1" outlineLevel="1"/>
    <col min="16" max="16" width="10" style="13" bestFit="1" customWidth="1" collapsed="1"/>
    <col min="17" max="20" width="10" style="13" hidden="1" customWidth="1" outlineLevel="1"/>
    <col min="21" max="21" width="10" style="13" bestFit="1" customWidth="1" collapsed="1"/>
    <col min="22" max="25" width="10" style="13" hidden="1" customWidth="1" outlineLevel="1"/>
    <col min="26" max="26" width="10" style="13" bestFit="1" customWidth="1" collapsed="1"/>
    <col min="27" max="30" width="10" style="13" hidden="1" customWidth="1" outlineLevel="1"/>
    <col min="31" max="31" width="10" style="13" bestFit="1" customWidth="1" collapsed="1"/>
    <col min="32" max="35" width="10" style="13" hidden="1" customWidth="1" outlineLevel="1"/>
    <col min="36" max="36" width="10" style="13" bestFit="1" customWidth="1" collapsed="1"/>
    <col min="37" max="40" width="10" style="13" hidden="1" customWidth="1" outlineLevel="1"/>
    <col min="41" max="41" width="10" style="13" bestFit="1" customWidth="1" collapsed="1"/>
    <col min="42" max="45" width="10" style="13" hidden="1" customWidth="1" outlineLevel="1"/>
    <col min="46" max="46" width="10" style="13" bestFit="1" customWidth="1" collapsed="1"/>
    <col min="47" max="50" width="10" style="13" hidden="1" customWidth="1" outlineLevel="1"/>
    <col min="51" max="51" width="10" style="13" bestFit="1" customWidth="1" collapsed="1"/>
    <col min="52" max="55" width="10" style="13" customWidth="1" outlineLevel="1"/>
    <col min="56" max="56" width="10" style="13" bestFit="1" customWidth="1"/>
    <col min="57" max="60" width="10" style="13" customWidth="1" outlineLevel="1"/>
    <col min="61" max="61" width="9.7109375" style="13" customWidth="1"/>
    <col min="62" max="63" width="10" style="13" bestFit="1" customWidth="1"/>
    <col min="64" max="16384" width="8.85546875" style="13"/>
  </cols>
  <sheetData>
    <row r="1" spans="1:65" x14ac:dyDescent="0.25">
      <c r="A1" s="131" t="s">
        <v>50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</row>
    <row r="2" spans="1:65" x14ac:dyDescent="0.25">
      <c r="A2" s="126"/>
      <c r="B2" s="132">
        <v>2012</v>
      </c>
      <c r="C2" s="132"/>
      <c r="D2" s="132"/>
      <c r="E2" s="133"/>
      <c r="F2" s="150">
        <v>2012</v>
      </c>
      <c r="G2" s="132">
        <v>2013</v>
      </c>
      <c r="H2" s="132"/>
      <c r="I2" s="132"/>
      <c r="J2" s="133"/>
      <c r="K2" s="122">
        <v>2013</v>
      </c>
      <c r="L2" s="129">
        <v>2014</v>
      </c>
      <c r="M2" s="129"/>
      <c r="N2" s="129"/>
      <c r="O2" s="130"/>
      <c r="P2" s="122">
        <f>K2+1</f>
        <v>2014</v>
      </c>
      <c r="Q2" s="124">
        <v>2015</v>
      </c>
      <c r="R2" s="124"/>
      <c r="S2" s="124"/>
      <c r="T2" s="125"/>
      <c r="U2" s="122">
        <v>2015</v>
      </c>
      <c r="V2" s="124">
        <v>2016</v>
      </c>
      <c r="W2" s="124"/>
      <c r="X2" s="124"/>
      <c r="Y2" s="125"/>
      <c r="Z2" s="122">
        <v>2016</v>
      </c>
      <c r="AA2" s="124">
        <v>2017</v>
      </c>
      <c r="AB2" s="124"/>
      <c r="AC2" s="124"/>
      <c r="AD2" s="125"/>
      <c r="AE2" s="122">
        <v>2017</v>
      </c>
      <c r="AF2" s="124">
        <v>2018</v>
      </c>
      <c r="AG2" s="124"/>
      <c r="AH2" s="124"/>
      <c r="AI2" s="125"/>
      <c r="AJ2" s="122">
        <v>2018</v>
      </c>
      <c r="AK2" s="124">
        <v>2019</v>
      </c>
      <c r="AL2" s="124"/>
      <c r="AM2" s="124"/>
      <c r="AN2" s="125"/>
      <c r="AO2" s="122">
        <v>2019</v>
      </c>
      <c r="AP2" s="129">
        <v>2020</v>
      </c>
      <c r="AQ2" s="129"/>
      <c r="AR2" s="129"/>
      <c r="AS2" s="130"/>
      <c r="AT2" s="122">
        <v>2020</v>
      </c>
      <c r="AU2" s="147">
        <v>2021</v>
      </c>
      <c r="AV2" s="124"/>
      <c r="AW2" s="124"/>
      <c r="AX2" s="125"/>
      <c r="AY2" s="148">
        <v>2021</v>
      </c>
      <c r="AZ2" s="147">
        <v>2022</v>
      </c>
      <c r="BA2" s="124"/>
      <c r="BB2" s="124"/>
      <c r="BC2" s="125"/>
      <c r="BD2" s="148">
        <v>2022</v>
      </c>
      <c r="BE2" s="147">
        <v>2023</v>
      </c>
      <c r="BF2" s="124"/>
      <c r="BG2" s="124"/>
      <c r="BH2" s="125"/>
      <c r="BI2" s="148">
        <v>2023</v>
      </c>
    </row>
    <row r="3" spans="1:65" x14ac:dyDescent="0.25">
      <c r="A3" s="127"/>
      <c r="B3" s="14" t="s">
        <v>0</v>
      </c>
      <c r="C3" s="14" t="s">
        <v>1</v>
      </c>
      <c r="D3" s="14" t="s">
        <v>2</v>
      </c>
      <c r="E3" s="14" t="s">
        <v>3</v>
      </c>
      <c r="F3" s="135"/>
      <c r="G3" s="15" t="s">
        <v>0</v>
      </c>
      <c r="H3" s="15" t="s">
        <v>1</v>
      </c>
      <c r="I3" s="15" t="s">
        <v>2</v>
      </c>
      <c r="J3" s="15" t="s">
        <v>3</v>
      </c>
      <c r="K3" s="128"/>
      <c r="L3" s="15" t="s">
        <v>0</v>
      </c>
      <c r="M3" s="15" t="s">
        <v>1</v>
      </c>
      <c r="N3" s="15" t="s">
        <v>2</v>
      </c>
      <c r="O3" s="15" t="s">
        <v>3</v>
      </c>
      <c r="P3" s="128"/>
      <c r="Q3" s="14" t="s">
        <v>0</v>
      </c>
      <c r="R3" s="14" t="s">
        <v>1</v>
      </c>
      <c r="S3" s="14" t="s">
        <v>2</v>
      </c>
      <c r="T3" s="14" t="s">
        <v>3</v>
      </c>
      <c r="U3" s="128"/>
      <c r="V3" s="14" t="s">
        <v>0</v>
      </c>
      <c r="W3" s="14" t="s">
        <v>1</v>
      </c>
      <c r="X3" s="14" t="s">
        <v>2</v>
      </c>
      <c r="Y3" s="14" t="s">
        <v>3</v>
      </c>
      <c r="Z3" s="128"/>
      <c r="AA3" s="14" t="s">
        <v>0</v>
      </c>
      <c r="AB3" s="14" t="s">
        <v>1</v>
      </c>
      <c r="AC3" s="14" t="s">
        <v>2</v>
      </c>
      <c r="AD3" s="14" t="s">
        <v>3</v>
      </c>
      <c r="AE3" s="128"/>
      <c r="AF3" s="14" t="s">
        <v>0</v>
      </c>
      <c r="AG3" s="14" t="s">
        <v>1</v>
      </c>
      <c r="AH3" s="14" t="s">
        <v>2</v>
      </c>
      <c r="AI3" s="14" t="s">
        <v>3</v>
      </c>
      <c r="AJ3" s="128"/>
      <c r="AK3" s="14" t="s">
        <v>0</v>
      </c>
      <c r="AL3" s="14" t="s">
        <v>1</v>
      </c>
      <c r="AM3" s="14" t="s">
        <v>2</v>
      </c>
      <c r="AN3" s="14" t="s">
        <v>3</v>
      </c>
      <c r="AO3" s="139"/>
      <c r="AP3" s="16" t="s">
        <v>0</v>
      </c>
      <c r="AQ3" s="14" t="s">
        <v>1</v>
      </c>
      <c r="AR3" s="14" t="s">
        <v>2</v>
      </c>
      <c r="AS3" s="14" t="s">
        <v>3</v>
      </c>
      <c r="AT3" s="128"/>
      <c r="AU3" s="14" t="s">
        <v>0</v>
      </c>
      <c r="AV3" s="14" t="s">
        <v>1</v>
      </c>
      <c r="AW3" s="14" t="s">
        <v>2</v>
      </c>
      <c r="AX3" s="14" t="s">
        <v>3</v>
      </c>
      <c r="AY3" s="149"/>
      <c r="AZ3" s="14" t="s">
        <v>0</v>
      </c>
      <c r="BA3" s="14" t="s">
        <v>1</v>
      </c>
      <c r="BB3" s="14" t="s">
        <v>2</v>
      </c>
      <c r="BC3" s="14" t="s">
        <v>3</v>
      </c>
      <c r="BD3" s="149"/>
      <c r="BE3" s="92" t="s">
        <v>0</v>
      </c>
      <c r="BF3" s="92" t="s">
        <v>1</v>
      </c>
      <c r="BG3" s="92" t="s">
        <v>2</v>
      </c>
      <c r="BH3" s="92" t="s">
        <v>3</v>
      </c>
      <c r="BI3" s="149"/>
    </row>
    <row r="4" spans="1:65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5" ht="30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95"/>
      <c r="BF5" s="95"/>
      <c r="BG5" s="95"/>
      <c r="BH5" s="95"/>
      <c r="BI5" s="95"/>
    </row>
    <row r="6" spans="1:65" x14ac:dyDescent="0.25">
      <c r="A6" s="22" t="s">
        <v>6</v>
      </c>
      <c r="B6" s="23">
        <f>IF(G89,G69/G89*100,"")</f>
        <v>29.70724369540811</v>
      </c>
      <c r="C6" s="23">
        <f t="shared" ref="C6:U6" si="0">IF(H89,H69/H89*100,"")</f>
        <v>28.416205992810479</v>
      </c>
      <c r="D6" s="23">
        <f t="shared" si="0"/>
        <v>25.333486742496653</v>
      </c>
      <c r="E6" s="23">
        <f t="shared" si="0"/>
        <v>23.218238151008315</v>
      </c>
      <c r="F6" s="23">
        <f t="shared" si="0"/>
        <v>23.218238151008315</v>
      </c>
      <c r="G6" s="23">
        <f t="shared" si="0"/>
        <v>30.868327812088815</v>
      </c>
      <c r="H6" s="23">
        <f t="shared" si="0"/>
        <v>29.837737711684259</v>
      </c>
      <c r="I6" s="23">
        <f t="shared" si="0"/>
        <v>26.158689698239957</v>
      </c>
      <c r="J6" s="23">
        <f t="shared" si="0"/>
        <v>24.483364914779674</v>
      </c>
      <c r="K6" s="23">
        <f t="shared" si="0"/>
        <v>24.483364914779674</v>
      </c>
      <c r="L6" s="23">
        <f t="shared" si="0"/>
        <v>31.138975699500726</v>
      </c>
      <c r="M6" s="23">
        <f t="shared" si="0"/>
        <v>30.219461758188555</v>
      </c>
      <c r="N6" s="23">
        <f t="shared" si="0"/>
        <v>26.450380543530066</v>
      </c>
      <c r="O6" s="23">
        <f t="shared" si="0"/>
        <v>24.778812282315158</v>
      </c>
      <c r="P6" s="23">
        <f t="shared" si="0"/>
        <v>24.778812282315158</v>
      </c>
      <c r="Q6" s="23">
        <f t="shared" si="0"/>
        <v>29.493497448672677</v>
      </c>
      <c r="R6" s="23">
        <f t="shared" si="0"/>
        <v>28.173254334706581</v>
      </c>
      <c r="S6" s="23">
        <f t="shared" si="0"/>
        <v>25.171332565276579</v>
      </c>
      <c r="T6" s="23">
        <f t="shared" si="0"/>
        <v>24.018046874782645</v>
      </c>
      <c r="U6" s="23">
        <f t="shared" si="0"/>
        <v>24.018046874782645</v>
      </c>
      <c r="V6" s="23">
        <f t="shared" ref="V6:AJ6" si="1">IF(AA89,AA69/AA89*100,"")</f>
        <v>29.470983123105633</v>
      </c>
      <c r="W6" s="23">
        <f t="shared" si="1"/>
        <v>28.071520589608106</v>
      </c>
      <c r="X6" s="23">
        <f t="shared" si="1"/>
        <v>24.761743882075724</v>
      </c>
      <c r="Y6" s="23">
        <f t="shared" si="1"/>
        <v>24.072028260393836</v>
      </c>
      <c r="Z6" s="23">
        <f t="shared" si="1"/>
        <v>24.072028260393836</v>
      </c>
      <c r="AA6" s="23">
        <f t="shared" si="1"/>
        <v>28.82306557677791</v>
      </c>
      <c r="AB6" s="23">
        <f t="shared" si="1"/>
        <v>27.524797483795933</v>
      </c>
      <c r="AC6" s="23">
        <f t="shared" si="1"/>
        <v>24.365474646073221</v>
      </c>
      <c r="AD6" s="23">
        <f t="shared" si="1"/>
        <v>23.088726656193476</v>
      </c>
      <c r="AE6" s="23">
        <f t="shared" si="1"/>
        <v>23.088726656193476</v>
      </c>
      <c r="AF6" s="23">
        <f t="shared" si="1"/>
        <v>24.227388095303194</v>
      </c>
      <c r="AG6" s="23">
        <f t="shared" si="1"/>
        <v>25.541014648153471</v>
      </c>
      <c r="AH6" s="23">
        <f t="shared" si="1"/>
        <v>23.591491791310762</v>
      </c>
      <c r="AI6" s="23">
        <f t="shared" si="1"/>
        <v>23.211772541358908</v>
      </c>
      <c r="AJ6" s="23">
        <f t="shared" si="1"/>
        <v>23.211772541358908</v>
      </c>
      <c r="AK6" s="23">
        <f>IF(AP89,AP69/AP89*100,"")</f>
        <v>26.730384365985689</v>
      </c>
      <c r="AL6" s="23">
        <f>IF(AQ89,AQ69/AQ89*100,"")</f>
        <v>28.715363710447217</v>
      </c>
      <c r="AM6" s="23">
        <f>IF(AR89,AR69/AR89*100,"")</f>
        <v>26.109459787529786</v>
      </c>
      <c r="AN6" s="23">
        <f>IF(AS89,AS69/AS89*100,"")</f>
        <v>24.869987753530634</v>
      </c>
      <c r="AO6" s="23">
        <f>IF(AT89,AT69/AT89*100,"")</f>
        <v>24.869987753530634</v>
      </c>
      <c r="AP6" s="23">
        <f t="shared" ref="AP6:AY6" si="2">IF(AU89,AU69/AU89*100,"")</f>
        <v>30.327890539197639</v>
      </c>
      <c r="AQ6" s="23">
        <f t="shared" si="2"/>
        <v>29.221834986035443</v>
      </c>
      <c r="AR6" s="23">
        <f t="shared" si="2"/>
        <v>26.074636311802323</v>
      </c>
      <c r="AS6" s="23">
        <f t="shared" si="2"/>
        <v>26.373202238966691</v>
      </c>
      <c r="AT6" s="23">
        <f t="shared" si="2"/>
        <v>26.373202238966691</v>
      </c>
      <c r="AU6" s="23">
        <f t="shared" si="2"/>
        <v>28.539183400809936</v>
      </c>
      <c r="AV6" s="23">
        <f t="shared" si="2"/>
        <v>28.785907052322322</v>
      </c>
      <c r="AW6" s="23">
        <f t="shared" si="2"/>
        <v>26.250866000672151</v>
      </c>
      <c r="AX6" s="23">
        <f>IF(BC89,BC69/BC89*100,"")</f>
        <v>25.415667542439639</v>
      </c>
      <c r="AY6" s="23">
        <f t="shared" si="2"/>
        <v>25.415667542439639</v>
      </c>
      <c r="AZ6" s="23">
        <f t="shared" ref="AZ6:BI6" si="3">IF(BE89,BE69/BE89*100,"")</f>
        <v>30.003355890365828</v>
      </c>
      <c r="BA6" s="23">
        <f t="shared" si="3"/>
        <v>30.201002925502479</v>
      </c>
      <c r="BB6" s="23">
        <f t="shared" si="3"/>
        <v>27.060152334386906</v>
      </c>
      <c r="BC6" s="23">
        <f t="shared" si="3"/>
        <v>25.366772815714899</v>
      </c>
      <c r="BD6" s="23">
        <f t="shared" si="3"/>
        <v>25.366772815714899</v>
      </c>
      <c r="BE6" s="23">
        <f t="shared" si="3"/>
        <v>28.504783704478896</v>
      </c>
      <c r="BF6" s="23">
        <f t="shared" si="3"/>
        <v>30.86470051042004</v>
      </c>
      <c r="BG6" s="23" t="str">
        <f t="shared" si="3"/>
        <v/>
      </c>
      <c r="BH6" s="23" t="str">
        <f t="shared" si="3"/>
        <v/>
      </c>
      <c r="BI6" s="23" t="str">
        <f t="shared" si="3"/>
        <v/>
      </c>
      <c r="BJ6" s="114"/>
      <c r="BK6" s="114"/>
      <c r="BL6" s="114"/>
      <c r="BM6" s="114"/>
    </row>
    <row r="7" spans="1:65" x14ac:dyDescent="0.25">
      <c r="A7" s="24" t="s">
        <v>7</v>
      </c>
      <c r="B7" s="23">
        <f>IF(G89,G73/G89*100,"")</f>
        <v>29.889603778056806</v>
      </c>
      <c r="C7" s="23">
        <f t="shared" ref="C7:U7" si="4">IF(H89,H73/H89*100,"")</f>
        <v>29.330257851005292</v>
      </c>
      <c r="D7" s="23">
        <f t="shared" si="4"/>
        <v>26.091192070131726</v>
      </c>
      <c r="E7" s="23">
        <f t="shared" si="4"/>
        <v>24.667713623505946</v>
      </c>
      <c r="F7" s="23">
        <f t="shared" si="4"/>
        <v>24.667713623505946</v>
      </c>
      <c r="G7" s="23">
        <f t="shared" si="4"/>
        <v>27.239242112679683</v>
      </c>
      <c r="H7" s="23">
        <f t="shared" si="4"/>
        <v>27.58408661570919</v>
      </c>
      <c r="I7" s="23">
        <f t="shared" si="4"/>
        <v>24.551285007990547</v>
      </c>
      <c r="J7" s="23">
        <f t="shared" si="4"/>
        <v>25.994610370946493</v>
      </c>
      <c r="K7" s="23">
        <f t="shared" si="4"/>
        <v>25.994610370946493</v>
      </c>
      <c r="L7" s="23">
        <f t="shared" si="4"/>
        <v>29.876351962958182</v>
      </c>
      <c r="M7" s="23">
        <f t="shared" si="4"/>
        <v>28.64162956949037</v>
      </c>
      <c r="N7" s="23">
        <f t="shared" si="4"/>
        <v>26.132438546522067</v>
      </c>
      <c r="O7" s="23">
        <f t="shared" si="4"/>
        <v>26.654440679861679</v>
      </c>
      <c r="P7" s="23">
        <f t="shared" si="4"/>
        <v>26.654440679861679</v>
      </c>
      <c r="Q7" s="23">
        <f t="shared" si="4"/>
        <v>31.114393453257673</v>
      </c>
      <c r="R7" s="23">
        <f t="shared" si="4"/>
        <v>30.797564728619115</v>
      </c>
      <c r="S7" s="23">
        <f t="shared" si="4"/>
        <v>28.176071138915642</v>
      </c>
      <c r="T7" s="23">
        <f t="shared" si="4"/>
        <v>28.821383157611464</v>
      </c>
      <c r="U7" s="23">
        <f t="shared" si="4"/>
        <v>28.821383157611464</v>
      </c>
      <c r="V7" s="23">
        <f t="shared" ref="V7:AY7" si="5">IF(AA89,AA73/AA89*100,"")</f>
        <v>32.580935984600856</v>
      </c>
      <c r="W7" s="23">
        <f t="shared" si="5"/>
        <v>32.012132912459222</v>
      </c>
      <c r="X7" s="23">
        <f t="shared" si="5"/>
        <v>28.755607029778098</v>
      </c>
      <c r="Y7" s="23">
        <f t="shared" si="5"/>
        <v>29.587507300208681</v>
      </c>
      <c r="Z7" s="23">
        <f t="shared" si="5"/>
        <v>29.587507300208681</v>
      </c>
      <c r="AA7" s="23">
        <f t="shared" si="5"/>
        <v>30.264904223045164</v>
      </c>
      <c r="AB7" s="23">
        <f t="shared" si="5"/>
        <v>29.069884095372451</v>
      </c>
      <c r="AC7" s="23">
        <f t="shared" si="5"/>
        <v>26.711381482128303</v>
      </c>
      <c r="AD7" s="23">
        <f t="shared" si="5"/>
        <v>27.847937514127302</v>
      </c>
      <c r="AE7" s="23">
        <f t="shared" si="5"/>
        <v>27.847937514127302</v>
      </c>
      <c r="AF7" s="23">
        <f t="shared" si="5"/>
        <v>25.92995485124608</v>
      </c>
      <c r="AG7" s="23">
        <f t="shared" si="5"/>
        <v>25.338803918599602</v>
      </c>
      <c r="AH7" s="23">
        <f t="shared" si="5"/>
        <v>23.684055055734227</v>
      </c>
      <c r="AI7" s="23">
        <f t="shared" si="5"/>
        <v>24.812121057834261</v>
      </c>
      <c r="AJ7" s="23">
        <f t="shared" si="5"/>
        <v>24.812121057834261</v>
      </c>
      <c r="AK7" s="23">
        <f t="shared" si="5"/>
        <v>23.475919543791925</v>
      </c>
      <c r="AL7" s="23">
        <f t="shared" si="5"/>
        <v>23.817384408744321</v>
      </c>
      <c r="AM7" s="23">
        <f t="shared" si="5"/>
        <v>23.716614628865077</v>
      </c>
      <c r="AN7" s="23">
        <f t="shared" si="5"/>
        <v>25.670278184612599</v>
      </c>
      <c r="AO7" s="23">
        <f t="shared" si="5"/>
        <v>25.670278184612599</v>
      </c>
      <c r="AP7" s="23">
        <f t="shared" si="5"/>
        <v>26.674360819398725</v>
      </c>
      <c r="AQ7" s="23">
        <f t="shared" si="5"/>
        <v>30.69588763438486</v>
      </c>
      <c r="AR7" s="23">
        <f t="shared" si="5"/>
        <v>29.353681723430856</v>
      </c>
      <c r="AS7" s="23">
        <f t="shared" si="5"/>
        <v>31.487874678661363</v>
      </c>
      <c r="AT7" s="23">
        <f t="shared" si="5"/>
        <v>31.487874678661363</v>
      </c>
      <c r="AU7" s="23">
        <f t="shared" si="5"/>
        <v>32.498760555695725</v>
      </c>
      <c r="AV7" s="23">
        <f t="shared" si="5"/>
        <v>31.281995679421552</v>
      </c>
      <c r="AW7" s="23">
        <f t="shared" si="5"/>
        <v>29.277456586741916</v>
      </c>
      <c r="AX7" s="23">
        <f t="shared" si="5"/>
        <v>29.964938379377564</v>
      </c>
      <c r="AY7" s="23">
        <f t="shared" si="5"/>
        <v>29.964938379377564</v>
      </c>
      <c r="AZ7" s="23">
        <f t="shared" ref="AZ7:BI7" si="6">IF(BE89,BE73/BE89*100,"")</f>
        <v>27.310211775948257</v>
      </c>
      <c r="BA7" s="23">
        <f t="shared" si="6"/>
        <v>27.680287741958271</v>
      </c>
      <c r="BB7" s="23">
        <f t="shared" si="6"/>
        <v>26.067643537480439</v>
      </c>
      <c r="BC7" s="23">
        <f t="shared" si="6"/>
        <v>27.595766633960427</v>
      </c>
      <c r="BD7" s="23">
        <f t="shared" si="6"/>
        <v>27.595766633960427</v>
      </c>
      <c r="BE7" s="23">
        <f t="shared" si="6"/>
        <v>24.308581309126428</v>
      </c>
      <c r="BF7" s="23">
        <f t="shared" si="6"/>
        <v>27.046710031650207</v>
      </c>
      <c r="BG7" s="23" t="str">
        <f t="shared" si="6"/>
        <v/>
      </c>
      <c r="BH7" s="23" t="str">
        <f t="shared" si="6"/>
        <v/>
      </c>
      <c r="BI7" s="23" t="str">
        <f t="shared" si="6"/>
        <v/>
      </c>
      <c r="BJ7" s="114"/>
      <c r="BK7" s="114"/>
      <c r="BL7" s="114"/>
      <c r="BM7" s="114"/>
    </row>
    <row r="8" spans="1:65" x14ac:dyDescent="0.25">
      <c r="A8" s="24" t="s">
        <v>8</v>
      </c>
      <c r="B8" s="23">
        <f>IF(G89,G77/G89*100,"")</f>
        <v>-0.18236002909442758</v>
      </c>
      <c r="C8" s="23">
        <f t="shared" ref="C8:U8" si="7">IF(H89,H77/H89*100,"")</f>
        <v>-0.91405183859209305</v>
      </c>
      <c r="D8" s="23">
        <f t="shared" si="7"/>
        <v>-0.75770533801616557</v>
      </c>
      <c r="E8" s="23">
        <f t="shared" si="7"/>
        <v>-1.4494754814324429</v>
      </c>
      <c r="F8" s="23">
        <f t="shared" si="7"/>
        <v>-1.4494754814324429</v>
      </c>
      <c r="G8" s="23">
        <f t="shared" si="7"/>
        <v>3.6290856529011326</v>
      </c>
      <c r="H8" s="23">
        <f t="shared" si="7"/>
        <v>2.2536510893022372</v>
      </c>
      <c r="I8" s="23">
        <f t="shared" si="7"/>
        <v>1.607404672322355</v>
      </c>
      <c r="J8" s="23">
        <f t="shared" si="7"/>
        <v>-1.5112454529202959</v>
      </c>
      <c r="K8" s="23">
        <f t="shared" si="7"/>
        <v>-1.5112454496496235</v>
      </c>
      <c r="L8" s="23">
        <f t="shared" si="7"/>
        <v>1.2626237161483616</v>
      </c>
      <c r="M8" s="23">
        <f t="shared" si="7"/>
        <v>1.57783217132649</v>
      </c>
      <c r="N8" s="23">
        <f t="shared" si="7"/>
        <v>0.3179420058677439</v>
      </c>
      <c r="O8" s="23">
        <f t="shared" si="7"/>
        <v>-1.8756284030594785</v>
      </c>
      <c r="P8" s="23">
        <f t="shared" si="7"/>
        <v>-1.8756284030594785</v>
      </c>
      <c r="Q8" s="23">
        <f t="shared" si="7"/>
        <v>-1.6208959606769566</v>
      </c>
      <c r="R8" s="23">
        <f t="shared" si="7"/>
        <v>-2.6243103985981153</v>
      </c>
      <c r="S8" s="23">
        <f t="shared" si="7"/>
        <v>-3.0047385736390666</v>
      </c>
      <c r="T8" s="23">
        <f t="shared" si="7"/>
        <v>-4.8033362828288144</v>
      </c>
      <c r="U8" s="23">
        <f t="shared" si="7"/>
        <v>-4.8033362828288144</v>
      </c>
      <c r="V8" s="23">
        <f t="shared" ref="V8:AY8" si="8">IF(AA89,AA77/AA89*100,"")</f>
        <v>-3.1099528614952296</v>
      </c>
      <c r="W8" s="23">
        <f t="shared" si="8"/>
        <v>-3.9406123228511172</v>
      </c>
      <c r="X8" s="23">
        <f t="shared" si="8"/>
        <v>-3.9938631477023714</v>
      </c>
      <c r="Y8" s="23">
        <f t="shared" si="8"/>
        <v>-5.5154790398148439</v>
      </c>
      <c r="Z8" s="23">
        <f t="shared" si="8"/>
        <v>-5.5154790398148439</v>
      </c>
      <c r="AA8" s="23">
        <f t="shared" si="8"/>
        <v>-1.4418386462672534</v>
      </c>
      <c r="AB8" s="23">
        <f t="shared" si="8"/>
        <v>-1.5450866115765154</v>
      </c>
      <c r="AC8" s="23">
        <f t="shared" si="8"/>
        <v>-2.3459068360550872</v>
      </c>
      <c r="AD8" s="23">
        <f t="shared" si="8"/>
        <v>-4.7592108579338213</v>
      </c>
      <c r="AE8" s="23">
        <f t="shared" si="8"/>
        <v>-4.7592108579338213</v>
      </c>
      <c r="AF8" s="23">
        <f t="shared" si="8"/>
        <v>-1.702566755942891</v>
      </c>
      <c r="AG8" s="23">
        <f t="shared" si="8"/>
        <v>0.20221072955386588</v>
      </c>
      <c r="AH8" s="23">
        <f t="shared" si="8"/>
        <v>-9.256326442346266E-2</v>
      </c>
      <c r="AI8" s="23">
        <f t="shared" si="8"/>
        <v>-1.6003485164753566</v>
      </c>
      <c r="AJ8" s="23">
        <f t="shared" si="8"/>
        <v>-1.6003485164753566</v>
      </c>
      <c r="AK8" s="23">
        <f t="shared" si="8"/>
        <v>3.2544648221937664</v>
      </c>
      <c r="AL8" s="23">
        <f t="shared" si="8"/>
        <v>4.8979793017028959</v>
      </c>
      <c r="AM8" s="23">
        <f t="shared" si="8"/>
        <v>2.3928451586647097</v>
      </c>
      <c r="AN8" s="23">
        <f t="shared" si="8"/>
        <v>-0.80029043108196218</v>
      </c>
      <c r="AO8" s="23">
        <f t="shared" si="8"/>
        <v>-0.80029043108196218</v>
      </c>
      <c r="AP8" s="23">
        <f t="shared" si="8"/>
        <v>3.6535297197989154</v>
      </c>
      <c r="AQ8" s="23">
        <f t="shared" si="8"/>
        <v>-1.4740526483494161</v>
      </c>
      <c r="AR8" s="23">
        <f t="shared" si="8"/>
        <v>-3.279045411628529</v>
      </c>
      <c r="AS8" s="23">
        <f t="shared" si="8"/>
        <v>-5.1146724396946768</v>
      </c>
      <c r="AT8" s="23">
        <f t="shared" si="8"/>
        <v>-5.1146724396946768</v>
      </c>
      <c r="AU8" s="23">
        <f t="shared" si="8"/>
        <v>-3.9595771548857899</v>
      </c>
      <c r="AV8" s="23">
        <f t="shared" si="8"/>
        <v>-2.4960886270992235</v>
      </c>
      <c r="AW8" s="23">
        <f t="shared" si="8"/>
        <v>-3.0265905860697684</v>
      </c>
      <c r="AX8" s="23">
        <f t="shared" si="8"/>
        <v>-4.5492708369379224</v>
      </c>
      <c r="AY8" s="23">
        <f t="shared" si="8"/>
        <v>-4.5492708369379224</v>
      </c>
      <c r="AZ8" s="23">
        <f t="shared" ref="AZ8:BI8" si="9">IF(BE89,BE77/BE89*100,"")</f>
        <v>2.6931441144175672</v>
      </c>
      <c r="BA8" s="23">
        <f t="shared" si="9"/>
        <v>2.5207151835442057</v>
      </c>
      <c r="BB8" s="23">
        <f t="shared" si="9"/>
        <v>0.9925087969064651</v>
      </c>
      <c r="BC8" s="23">
        <f t="shared" si="9"/>
        <v>-2.2289938182455309</v>
      </c>
      <c r="BD8" s="23">
        <f t="shared" si="9"/>
        <v>-2.2289938182455309</v>
      </c>
      <c r="BE8" s="23">
        <f t="shared" si="9"/>
        <v>4.1962023953524668</v>
      </c>
      <c r="BF8" s="23">
        <f t="shared" si="9"/>
        <v>3.8179904787698269</v>
      </c>
      <c r="BG8" s="23" t="str">
        <f t="shared" si="9"/>
        <v/>
      </c>
      <c r="BH8" s="23" t="str">
        <f t="shared" si="9"/>
        <v/>
      </c>
      <c r="BI8" s="23" t="str">
        <f t="shared" si="9"/>
        <v/>
      </c>
      <c r="BJ8" s="114"/>
      <c r="BK8" s="114"/>
      <c r="BL8" s="114"/>
      <c r="BM8" s="114"/>
    </row>
    <row r="9" spans="1:65" x14ac:dyDescent="0.25">
      <c r="A9" s="20" t="s">
        <v>9</v>
      </c>
      <c r="B9" s="23">
        <f>IF((G90+E90+D90+C90),G81/(G90+E90+D90+C90)*100,"")</f>
        <v>36.376635001885603</v>
      </c>
      <c r="C9" s="23">
        <f>IF((H90+G90+E90+D90),H81/(H90+G90+E90+D90)*100,"")</f>
        <v>38.660929087063309</v>
      </c>
      <c r="D9" s="23">
        <f>IF((I90+G90+H90+E90),I81/(I90+G90+H90+E90)*100,"")</f>
        <v>38.050374691098462</v>
      </c>
      <c r="E9" s="23">
        <f>IF((J90+I90+H90+G90),J81/(J90+H90+I90+G90)*100,"")</f>
        <v>35.706237008405445</v>
      </c>
      <c r="F9" s="23">
        <f>IF(K90,K81/K90*100,"")</f>
        <v>35.706237009884426</v>
      </c>
      <c r="G9" s="23">
        <f>IF((L90+J90+I90+H90),L81/(L90+J90+I90+H90)*100,"")</f>
        <v>34.921315127267441</v>
      </c>
      <c r="H9" s="23">
        <f>IF((M90+L90+J90+I90),M81/(M90+L90+J90+I90)*100,"")</f>
        <v>33.495108414848609</v>
      </c>
      <c r="I9" s="23">
        <f>IF((N90+L90+M90+J90),N81/(N90+L90+M90+J90)*100,"")</f>
        <v>39.138805923785434</v>
      </c>
      <c r="J9" s="23">
        <f>IF((O90+N90+M90+L90),O81/(O90+M90+N90+L90)*100,"")</f>
        <v>36.308841799596813</v>
      </c>
      <c r="K9" s="23">
        <f>IF(P90,P81/P90*100,"")</f>
        <v>36.308841809296887</v>
      </c>
      <c r="L9" s="23">
        <f>IF((Q90+O90+N90+M90),Q81/(Q90+O90+N90+M90)*100,"")</f>
        <v>36.601714024124405</v>
      </c>
      <c r="M9" s="23">
        <f>IF((R90+Q90+O90+N90),R81/(R90+Q90+O90+N90)*100,"")</f>
        <v>35.825081138472456</v>
      </c>
      <c r="N9" s="23">
        <f>IF((S90+Q90+R90+O90),S81/(S90+Q90+R90+O90)*100,"")</f>
        <v>34.575702818315371</v>
      </c>
      <c r="O9" s="23">
        <f>IF((T90+S90+R90+Q90),T81/(T90+R90+S90+Q90)*100,"")</f>
        <v>39.340520635490059</v>
      </c>
      <c r="P9" s="23">
        <f>IF(U90,U81/U90*100,"")</f>
        <v>39.340520635490051</v>
      </c>
      <c r="Q9" s="23">
        <f>IF((V90+T90+S90+R90),V81/(V90+T90+S90+R90)*100,"")</f>
        <v>40.321305881693938</v>
      </c>
      <c r="R9" s="23">
        <f>IF((W90+V90+T90+S90),W81/(W90+V90+T90+S90)*100,"")</f>
        <v>40.453603475744238</v>
      </c>
      <c r="S9" s="23">
        <f>IF((X90+V90+W90+T90),X81/(X90+V90+W90+T90)*100,"")</f>
        <v>40.514986067221351</v>
      </c>
      <c r="T9" s="23">
        <f>IF((Y90+X90+W90+V90),Y81/(Y90+W90+V90+X90)*100,"")</f>
        <v>44.113927456165925</v>
      </c>
      <c r="U9" s="23">
        <f>IF(Z90,Z81/Z90*100,"")</f>
        <v>44.113927456165925</v>
      </c>
      <c r="V9" s="23">
        <f>IF((AA90+Y90+X90+W90),AA81/(AA90+Y90+X90+W90)*100,"")</f>
        <v>44.771774832529168</v>
      </c>
      <c r="W9" s="23">
        <f>IF((AB90+AA90+Y90+X90),AB81/(AB90+AA90+Y90+X90)*100,"")</f>
        <v>45.33275349127679</v>
      </c>
      <c r="X9" s="23">
        <f>IF((AC90+AA90+AB90+Y90),AC81/(AC90+AA90+AB90+Y90)*100,"")</f>
        <v>47.425514341142922</v>
      </c>
      <c r="Y9" s="23">
        <f>IF((AD90+AC90+AB90+AA90),AD81/(AD90+AB90+AA90+AC90)*100,"")</f>
        <v>51.862051560182962</v>
      </c>
      <c r="Z9" s="23">
        <f>IF(AE90,AE81/AE90*100,"")</f>
        <v>51.862051560182962</v>
      </c>
      <c r="AA9" s="23">
        <f>IF((AF90+AD90+AC90+AB90),AF81/(AF90+AD90+AC90+AB90)*100,"")</f>
        <v>51.456636207360809</v>
      </c>
      <c r="AB9" s="23">
        <f>IF((AG90+AF90+AD90+AC90),AG81/(AG90+AF90+AD90+AC90)*100,"")</f>
        <v>51.229123149020005</v>
      </c>
      <c r="AC9" s="23">
        <f>IF((AH90+AF90+AG90+AD90),AH81/(AH90+AF90+AG90+AD90)*100,"")</f>
        <v>51.424757522363464</v>
      </c>
      <c r="AD9" s="23">
        <f>IF((AI90+AH90+AG90+AF90),AI81/(AI90+AG90+AF90+AH90)*100,"")</f>
        <v>53.561793072436615</v>
      </c>
      <c r="AE9" s="23">
        <f>IF(AJ90,AJ81/AJ90*100,"")</f>
        <v>53.561793072436629</v>
      </c>
      <c r="AF9" s="23">
        <f>IF((AK90+AI90+AH90+AG90),AK81/(AK90+AI90+AH90+AG90)*100,"")</f>
        <v>52.627449522118482</v>
      </c>
      <c r="AG9" s="23">
        <f>IF((AL90+AK90+AI90+AH90),AL81/(AL90+AK90+AI90+AH90)*100,"")</f>
        <v>50.345103269186176</v>
      </c>
      <c r="AH9" s="23">
        <f>IF((AM90+AK90+AL90+AI90),AM81/(AM90+AK90+AL90+AI90)*100,"")</f>
        <v>49.800544472531932</v>
      </c>
      <c r="AI9" s="23">
        <f>IF((AN90+AM90+AL90+AK90),AN81/(AN90+AL90+AK90+AM90)*100,"")</f>
        <v>51.09299132502769</v>
      </c>
      <c r="AJ9" s="23">
        <f>IF(AO90,AO81/AO90*100,"")</f>
        <v>51.09299132502769</v>
      </c>
      <c r="AK9" s="23">
        <f>IF((AP90+AN90+AM90+AL90),AP81/(AP90+AN90+AM90+AL90)*100,"")</f>
        <v>50.45135629226175</v>
      </c>
      <c r="AL9" s="23">
        <f>IF((AQ90+AP90+AN90+AM90),AQ81/(AQ90+AP90+AN90+AM90)*100,"")</f>
        <v>48.664511023569162</v>
      </c>
      <c r="AM9" s="23">
        <f>IF((AR90+AP90+AQ90+AN90),AR81/(AR90+AP90+AQ90+AN90)*100,"")</f>
        <v>48.558023534567461</v>
      </c>
      <c r="AN9" s="23">
        <f>IF((AS90+AR90+AQ90+AP90),AS81/(AS90+AQ90+AP90+AR90)*100,"")</f>
        <v>50.028420686370254</v>
      </c>
      <c r="AO9" s="23">
        <f>IF(AT90,AT81/AT90*100,"")</f>
        <v>50.028420686370254</v>
      </c>
      <c r="AP9" s="23">
        <f>IF((AU90+AS90+AR90+AQ90),AU81/(AU90+AS90+AR90+AQ90)*100,"")</f>
        <v>51.68324204713123</v>
      </c>
      <c r="AQ9" s="23">
        <f>IF((AV90+AU90+AS90+AR90),AV81/(AV90+AU90+AS90+AR90)*100,"")</f>
        <v>54.930508953692595</v>
      </c>
      <c r="AR9" s="23">
        <f>IF((AW90+AU90+AV90+AS90),AW81/(AW90+AU90+AV90+AS90)*100,"")</f>
        <v>57.235371325608767</v>
      </c>
      <c r="AS9" s="23">
        <f>IF((AX90+AW90+AV90+AU90),AX81/(AX90+AV90+AU90+AW90)*100,"")</f>
        <v>63.40729004696135</v>
      </c>
      <c r="AT9" s="23">
        <f>IF(AY90,AY81/AY90*100,"")</f>
        <v>63.40729004696135</v>
      </c>
      <c r="AU9" s="23">
        <f>IF((AZ90+AX90+AW90+AV90),AZ81/(AZ90+AX90+AW90+AV90)*100,"")</f>
        <v>69.847914057733234</v>
      </c>
      <c r="AV9" s="23">
        <f>IF((BA90+AZ90+AX90+AW90),BA81/(BA90+AZ90+AX90+AW90)*100,"")</f>
        <v>63.998181663682416</v>
      </c>
      <c r="AW9" s="23">
        <f>IF((BB90+AZ90+BA90+AX90),BB81/(BB90+AZ90+BA90+AX90)*100,"")</f>
        <v>62.121820498596215</v>
      </c>
      <c r="AX9" s="23">
        <f>IF((BC90+BB90+BA90+AZ90),BC81/(BC90+BA90+AZ90+BB90)*100,"")</f>
        <v>60.098597382985439</v>
      </c>
      <c r="AY9" s="23">
        <f>IF(BD90,BD81/BD90*100,"")</f>
        <v>60.098597382985439</v>
      </c>
      <c r="AZ9" s="23">
        <f>IF((BE90+BC90+BB90+BA90),BE81/(BE90+BC90+BB90+BA90)*100,"")</f>
        <v>60.089554413812237</v>
      </c>
      <c r="BA9" s="23">
        <f>IF((BF90+BF81),BF81/(BF90+BE90+BC90+BB90)*100,"")</f>
        <v>50.889211989615482</v>
      </c>
      <c r="BB9" s="23">
        <f>IF((BG90+BG81),BG81/(BG90+BE90+BF90+BC90)*100,"")</f>
        <v>47.637950194608301</v>
      </c>
      <c r="BC9" s="23">
        <f>IF((BH90+BH81),BH81/(BH90+BF90+BE90+BG90)*100,"")</f>
        <v>46.573389486439119</v>
      </c>
      <c r="BD9" s="23">
        <f>IF(BI90,BI81/BI90*100,"")</f>
        <v>46.573389486439119</v>
      </c>
      <c r="BE9" s="23">
        <f>IF((BJ90+BH90+BG90+BF90),BJ81/(BJ90+BH90+BG90+BF90)*100,"")</f>
        <v>45.478765839629773</v>
      </c>
      <c r="BF9" s="23">
        <f>IF((BK90+BK81),BK81/(BK90+BJ90+BH90+BG90)*100,"")</f>
        <v>45.008085847777195</v>
      </c>
      <c r="BG9" s="23" t="str">
        <f>IF((BL90+BL81),BL81/(BL90+BJ90+BK90+BH90)*100,"")</f>
        <v/>
      </c>
      <c r="BH9" s="23" t="str">
        <f>IF((BM90+BM81),BM81/(BM90+BK90+BJ90+BL90)*100,"")</f>
        <v/>
      </c>
      <c r="BI9" s="23" t="str">
        <f>IF(BN90,BN81/BN90*100,"")</f>
        <v/>
      </c>
      <c r="BJ9" s="114"/>
      <c r="BK9" s="114"/>
      <c r="BL9" s="114"/>
      <c r="BM9" s="114"/>
    </row>
    <row r="10" spans="1:65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4"/>
      <c r="BK10" s="114"/>
      <c r="BL10" s="114"/>
      <c r="BM10" s="114"/>
    </row>
    <row r="11" spans="1:65" x14ac:dyDescent="0.25">
      <c r="A11" s="25" t="s">
        <v>11</v>
      </c>
      <c r="B11" s="23">
        <f>IF(B53,G53/B53*100,"")</f>
        <v>109.36781991031461</v>
      </c>
      <c r="C11" s="23">
        <f t="shared" ref="C11:T11" si="10">IF(C53,H53/C53*100,"")</f>
        <v>108.34964522702484</v>
      </c>
      <c r="D11" s="23">
        <f t="shared" si="10"/>
        <v>105.82756857432504</v>
      </c>
      <c r="E11" s="23">
        <f t="shared" si="10"/>
        <v>101.8733810875472</v>
      </c>
      <c r="F11" s="21"/>
      <c r="G11" s="23">
        <f t="shared" si="10"/>
        <v>116.48042218274807</v>
      </c>
      <c r="H11" s="23">
        <f t="shared" si="10"/>
        <v>116.95495046443799</v>
      </c>
      <c r="I11" s="23">
        <f t="shared" si="10"/>
        <v>119.66365529251183</v>
      </c>
      <c r="J11" s="23">
        <f t="shared" si="10"/>
        <v>129.86207830935314</v>
      </c>
      <c r="K11" s="21"/>
      <c r="L11" s="23">
        <f t="shared" si="10"/>
        <v>120.83516865098414</v>
      </c>
      <c r="M11" s="23">
        <f t="shared" si="10"/>
        <v>108.20540808007091</v>
      </c>
      <c r="N11" s="23">
        <f t="shared" si="10"/>
        <v>99.481861710237979</v>
      </c>
      <c r="O11" s="23">
        <f t="shared" si="10"/>
        <v>99.854584983449513</v>
      </c>
      <c r="P11" s="21"/>
      <c r="Q11" s="23">
        <f t="shared" si="10"/>
        <v>101.61447992045704</v>
      </c>
      <c r="R11" s="23">
        <f t="shared" si="10"/>
        <v>114.69005248825911</v>
      </c>
      <c r="S11" s="23">
        <f t="shared" si="10"/>
        <v>122.08553373670175</v>
      </c>
      <c r="T11" s="23">
        <f t="shared" si="10"/>
        <v>103.89728104476565</v>
      </c>
      <c r="U11" s="21"/>
      <c r="V11" s="23">
        <f>IF(V53,AA53/V53*100,"")</f>
        <v>107.29920546741525</v>
      </c>
      <c r="W11" s="23">
        <f>IF(W53,AB53/W53*100,"")</f>
        <v>94.988479332026216</v>
      </c>
      <c r="X11" s="23">
        <f>IF(X53,AC53/X53*100,"")</f>
        <v>102.31837706635348</v>
      </c>
      <c r="Y11" s="23">
        <f>IF(Y53,AD53/Y53*100,"")</f>
        <v>113.1304874718476</v>
      </c>
      <c r="Z11" s="21"/>
      <c r="AA11" s="23">
        <f>IF(AA53,AF53/AA53*100,"")</f>
        <v>114.1980168321562</v>
      </c>
      <c r="AB11" s="23">
        <f>IF(AB53,AG53/AB53*100,"")</f>
        <v>123.09838554620558</v>
      </c>
      <c r="AC11" s="23">
        <f>IF(AC53,AH53/AC53*100,"")</f>
        <v>109.03643236917469</v>
      </c>
      <c r="AD11" s="23">
        <f>IF(AD53,AI53/AD53*100,"")</f>
        <v>99.012317903008821</v>
      </c>
      <c r="AE11" s="21"/>
      <c r="AF11" s="23">
        <f>IF(AF53,AK53/AF53*100,"")</f>
        <v>101.66307906320893</v>
      </c>
      <c r="AG11" s="23">
        <f>IF(AG53,AL53/AG53*100,"")</f>
        <v>102.01981057023409</v>
      </c>
      <c r="AH11" s="23">
        <f>IF(AH53,AM53/AH53*100,"")</f>
        <v>113.47591598667425</v>
      </c>
      <c r="AI11" s="23">
        <f>IF(AI53,AN53/AI53*100,"")</f>
        <v>117.78873465448905</v>
      </c>
      <c r="AJ11" s="21"/>
      <c r="AK11" s="23">
        <f>IF(AK53,AP53/AK53*100,"")</f>
        <v>121.1850601107348</v>
      </c>
      <c r="AL11" s="23">
        <f>IF(AL53,AQ53/AL53*100,"")</f>
        <v>115.6855655075193</v>
      </c>
      <c r="AM11" s="23">
        <f>IF(AM53,AR53/AM53*100,"")</f>
        <v>101.77582160378986</v>
      </c>
      <c r="AN11" s="23">
        <f>IF(AN53,AS53/AN53*100,"")</f>
        <v>108.77306526963434</v>
      </c>
      <c r="AO11" s="26"/>
      <c r="AP11" s="23">
        <f>IF(AP53,AU53/AP53*100,"")</f>
        <v>104.02951242630149</v>
      </c>
      <c r="AQ11" s="23">
        <f>IF(AQ53,AV53/AQ53*100,"")</f>
        <v>112.13249245318141</v>
      </c>
      <c r="AR11" s="23">
        <f>IF(AR53,AW53/AR53*100,"")</f>
        <v>112.56436237616954</v>
      </c>
      <c r="AS11" s="23">
        <f>IF(AS53,AX53/AS53*100,"")</f>
        <v>118.26000899302531</v>
      </c>
      <c r="AT11" s="21"/>
      <c r="AU11" s="23">
        <f>IF(AU53,AZ53/AU53*100,"")</f>
        <v>120.40101848005087</v>
      </c>
      <c r="AV11" s="23">
        <f>IF(AV53,BA53/AV53*100,"")</f>
        <v>132.08129193826693</v>
      </c>
      <c r="AW11" s="23">
        <f>IF(AW53,BB53/AW53*100,"")</f>
        <v>134.48992155903008</v>
      </c>
      <c r="AX11" s="23">
        <f>IF(AX53,BC53/AX53*100,"")</f>
        <v>117.07753440792222</v>
      </c>
      <c r="AY11" s="26"/>
      <c r="AZ11" s="23">
        <f>IF(AZ53,BE53/AZ53*100,"")</f>
        <v>107.33901341458267</v>
      </c>
      <c r="BA11" s="23">
        <f>IF(BA53,BF53/BA53*100,"")</f>
        <v>101.21799198986474</v>
      </c>
      <c r="BB11" s="23">
        <f>IF(BB53,BG53/BB53*100,"")</f>
        <v>103.89744167276314</v>
      </c>
      <c r="BC11" s="23">
        <f>IF(BC53,BH53/BC53*100,"")</f>
        <v>104.98966495658367</v>
      </c>
      <c r="BD11" s="26"/>
      <c r="BE11" s="23">
        <f>IF(BE53,BJ53/BE53*100,"")</f>
        <v>108.57606204726747</v>
      </c>
      <c r="BF11" s="23">
        <f>IF(BF53,BK53/BF53*100,"")</f>
        <v>101.49684838460846</v>
      </c>
      <c r="BG11" s="23">
        <f>IF(BG53,BL53/BG53*100,"")</f>
        <v>97.743935164406935</v>
      </c>
      <c r="BH11" s="23">
        <f>IF(BH53,BM53/BH53*100,"")</f>
        <v>0</v>
      </c>
      <c r="BI11" s="26"/>
    </row>
    <row r="12" spans="1:65" x14ac:dyDescent="0.25">
      <c r="A12" s="25" t="s">
        <v>12</v>
      </c>
      <c r="B12" s="23">
        <f>IF(B57,G57/B57*100,"")</f>
        <v>127.87668571071673</v>
      </c>
      <c r="C12" s="23">
        <f t="shared" ref="C12:T12" si="11">IF(C57,H57/C57*100,"")</f>
        <v>119.43838150199973</v>
      </c>
      <c r="D12" s="23">
        <f t="shared" si="11"/>
        <v>116.42198966040918</v>
      </c>
      <c r="E12" s="23">
        <f t="shared" si="11"/>
        <v>111.91106592765361</v>
      </c>
      <c r="F12" s="21"/>
      <c r="G12" s="23">
        <f t="shared" si="11"/>
        <v>109.78539316043894</v>
      </c>
      <c r="H12" s="23">
        <f t="shared" si="11"/>
        <v>111.66873038050736</v>
      </c>
      <c r="I12" s="23">
        <f t="shared" si="11"/>
        <v>110.32268907969495</v>
      </c>
      <c r="J12" s="23">
        <f t="shared" si="11"/>
        <v>114.91408737226074</v>
      </c>
      <c r="K12" s="21"/>
      <c r="L12" s="23">
        <f t="shared" si="11"/>
        <v>110.91923876346823</v>
      </c>
      <c r="M12" s="23">
        <f t="shared" si="11"/>
        <v>114.26183278141238</v>
      </c>
      <c r="N12" s="23">
        <f t="shared" si="11"/>
        <v>114.15420687541516</v>
      </c>
      <c r="O12" s="23">
        <f t="shared" si="11"/>
        <v>96.48974328173928</v>
      </c>
      <c r="P12" s="21"/>
      <c r="Q12" s="23">
        <f t="shared" si="11"/>
        <v>95.641154307294173</v>
      </c>
      <c r="R12" s="23">
        <f t="shared" si="11"/>
        <v>95.769256693651045</v>
      </c>
      <c r="S12" s="23">
        <f t="shared" si="11"/>
        <v>91.386425950611937</v>
      </c>
      <c r="T12" s="23">
        <f t="shared" si="11"/>
        <v>105.15709039094703</v>
      </c>
      <c r="U12" s="21"/>
      <c r="V12" s="23">
        <f>IF(V57,AA57/V57*100,"")</f>
        <v>112.09980118071744</v>
      </c>
      <c r="W12" s="23">
        <f>IF(W57,AB57/W57*100,"")</f>
        <v>115.74515425916137</v>
      </c>
      <c r="X12" s="23">
        <f>IF(X57,AC57/X57*100,"")</f>
        <v>121.11788991379369</v>
      </c>
      <c r="Y12" s="23">
        <f>IF(Y57,AD57/Y57*100,"")</f>
        <v>124.78321842405728</v>
      </c>
      <c r="Z12" s="21"/>
      <c r="AA12" s="23">
        <f>IF(AA57,AF57/AA57*100,"")</f>
        <v>129.01358280362075</v>
      </c>
      <c r="AB12" s="23">
        <f>IF(AB57,AG57/AB57*100,"")</f>
        <v>123.23628578444057</v>
      </c>
      <c r="AC12" s="23">
        <f>IF(AC57,AH57/AC57*100,"")</f>
        <v>127.79614457574762</v>
      </c>
      <c r="AD12" s="23">
        <f>IF(AD57,AI57/AD57*100,"")</f>
        <v>128.88487773189811</v>
      </c>
      <c r="AE12" s="21"/>
      <c r="AF12" s="23">
        <f>IF(AF57,AK57/AF57*100,"")</f>
        <v>125.66526423484802</v>
      </c>
      <c r="AG12" s="23">
        <f>IF(AG57,AL57/AG57*100,"")</f>
        <v>123.83272146226332</v>
      </c>
      <c r="AH12" s="23">
        <f>IF(AH57,AM57/AH57*100,"")</f>
        <v>118.80993500911752</v>
      </c>
      <c r="AI12" s="23">
        <f>IF(AI57,AN57/AI57*100,"")</f>
        <v>113.21999302515621</v>
      </c>
      <c r="AJ12" s="21"/>
      <c r="AK12" s="23">
        <f>IF(AK57,AP57/AK57*100,"")</f>
        <v>113.71550268433846</v>
      </c>
      <c r="AL12" s="23">
        <f>IF(AL57,AQ57/AL57*100,"")</f>
        <v>113.94363964142167</v>
      </c>
      <c r="AM12" s="23">
        <f>IF(AM57,AR57/AM57*100,"")</f>
        <v>116.41091855696162</v>
      </c>
      <c r="AN12" s="23">
        <f>IF(AN57,AS57/AN57*100,"")</f>
        <v>121.45602106840394</v>
      </c>
      <c r="AO12" s="21"/>
      <c r="AP12" s="23">
        <f>IF(AP57,AU57/AP57*100,"")</f>
        <v>119.23159697363963</v>
      </c>
      <c r="AQ12" s="23">
        <f>IF(AQ57,AV57/AQ57*100,"")</f>
        <v>121.6657176581305</v>
      </c>
      <c r="AR12" s="23">
        <f>IF(AR57,AW57/AR57*100,"")</f>
        <v>122.61838544450218</v>
      </c>
      <c r="AS12" s="23">
        <f>IF(AS57,AX57/AS57*100,"")</f>
        <v>114.76097852308678</v>
      </c>
      <c r="AT12" s="21"/>
      <c r="AU12" s="23">
        <f>IF(AU57,AZ57/AU57*100,"")</f>
        <v>115.62062098516681</v>
      </c>
      <c r="AV12" s="23">
        <f>IF(AV57,BA57/AV57*100,"")</f>
        <v>114.58214013984561</v>
      </c>
      <c r="AW12" s="23">
        <f>IF(AW57,BB57/AW57*100,"")</f>
        <v>111.22464833198021</v>
      </c>
      <c r="AX12" s="23">
        <f>IF(AX57,BC57/AX57*100,"")</f>
        <v>112.77196326970042</v>
      </c>
      <c r="AY12" s="21"/>
      <c r="AZ12" s="23">
        <f>IF(AZ57,BE57/AZ57*100,"")</f>
        <v>111.99742499515948</v>
      </c>
      <c r="BA12" s="23">
        <f>IF(BA57,BF57/BA57*100,"")</f>
        <v>110.83220620893321</v>
      </c>
      <c r="BB12" s="23">
        <f>IF(BB57,BG57/BB57*100,"")</f>
        <v>110.80664405288827</v>
      </c>
      <c r="BC12" s="23">
        <f>IF(BC57,BH57/BC57*100,"")</f>
        <v>113.43563689385942</v>
      </c>
      <c r="BD12" s="21"/>
      <c r="BE12" s="23">
        <f>IF(BE57,BJ57/BE57*100,"")</f>
        <v>116.75947235183217</v>
      </c>
      <c r="BF12" s="23">
        <f>IF(BF57,BK57/BF57*100,"")</f>
        <v>121.03984737773428</v>
      </c>
      <c r="BG12" s="23">
        <f>IF(BG57,BL57/BG57*100,"")</f>
        <v>122.94584205730861</v>
      </c>
      <c r="BH12" s="23">
        <f>IF(BH57,BM57/BH57*100,"")</f>
        <v>0</v>
      </c>
      <c r="BI12" s="95"/>
    </row>
    <row r="13" spans="1:65" x14ac:dyDescent="0.25">
      <c r="A13" s="25" t="s">
        <v>13</v>
      </c>
      <c r="B13" s="23">
        <f>IF(B61,G61/B61*100,"")</f>
        <v>122.51992843353945</v>
      </c>
      <c r="C13" s="23">
        <f t="shared" ref="C13:T13" si="12">IF(C61,H61/C61*100,"")</f>
        <v>122.712797103108</v>
      </c>
      <c r="D13" s="23">
        <f t="shared" si="12"/>
        <v>124.18039002789527</v>
      </c>
      <c r="E13" s="23">
        <f t="shared" si="12"/>
        <v>119.46681087240228</v>
      </c>
      <c r="F13" s="21"/>
      <c r="G13" s="23">
        <f t="shared" si="12"/>
        <v>120.23204799070788</v>
      </c>
      <c r="H13" s="23">
        <f t="shared" si="12"/>
        <v>115.69093037533808</v>
      </c>
      <c r="I13" s="23">
        <f t="shared" si="12"/>
        <v>115.04266974026022</v>
      </c>
      <c r="J13" s="23">
        <f t="shared" si="12"/>
        <v>114.78110300120336</v>
      </c>
      <c r="K13" s="21"/>
      <c r="L13" s="23">
        <f t="shared" si="12"/>
        <v>112.84265334360784</v>
      </c>
      <c r="M13" s="23">
        <f t="shared" si="12"/>
        <v>114.78117834158697</v>
      </c>
      <c r="N13" s="23">
        <f t="shared" si="12"/>
        <v>109.6358573312892</v>
      </c>
      <c r="O13" s="23">
        <f t="shared" si="12"/>
        <v>108.33605579939038</v>
      </c>
      <c r="P13" s="21"/>
      <c r="Q13" s="23">
        <f t="shared" si="12"/>
        <v>104.07487661789841</v>
      </c>
      <c r="R13" s="23">
        <f t="shared" si="12"/>
        <v>106.26040340834497</v>
      </c>
      <c r="S13" s="23">
        <f t="shared" si="12"/>
        <v>107.30593850984691</v>
      </c>
      <c r="T13" s="23">
        <f t="shared" si="12"/>
        <v>110.83985581056683</v>
      </c>
      <c r="U13" s="21"/>
      <c r="V13" s="23">
        <f>IF(V61,AA61/V61*100,"")</f>
        <v>116.87689263886803</v>
      </c>
      <c r="W13" s="23">
        <f>IF(W61,AB61/W61*100,"")</f>
        <v>113.86202815622057</v>
      </c>
      <c r="X13" s="23">
        <f>IF(X61,AC61/X61*100,"")</f>
        <v>116.19851039072825</v>
      </c>
      <c r="Y13" s="23">
        <f>IF(Y61,AD61/Y61*100,"")</f>
        <v>117.48268125470179</v>
      </c>
      <c r="Z13" s="21"/>
      <c r="AA13" s="23">
        <f>IF(AA61,AF61/AA61*100,"")</f>
        <v>118.68991927074988</v>
      </c>
      <c r="AB13" s="23">
        <f>IF(AB61,AG61/AB61*100,"")</f>
        <v>117.45320620741853</v>
      </c>
      <c r="AC13" s="23">
        <f>IF(AC61,AH61/AC61*100,"")</f>
        <v>119.30887746169789</v>
      </c>
      <c r="AD13" s="23">
        <f>IF(AD61,AI61/AD61*100,"")</f>
        <v>118.4709708756136</v>
      </c>
      <c r="AE13" s="21"/>
      <c r="AF13" s="23">
        <f>IF(AF61,AK61/AF61*100,"")</f>
        <v>115.41101377030915</v>
      </c>
      <c r="AG13" s="23">
        <f>IF(AG61,AL61/AG61*100,"")</f>
        <v>113.62372442527564</v>
      </c>
      <c r="AH13" s="23">
        <f>IF(AH61,AM61/AH61*100,"")</f>
        <v>110.83473971906506</v>
      </c>
      <c r="AI13" s="23">
        <f>IF(AI61,AN61/AI61*100,"")</f>
        <v>107.44592080269891</v>
      </c>
      <c r="AJ13" s="21"/>
      <c r="AK13" s="23">
        <f>IF(AK61,AP61/AK61*100,"")</f>
        <v>107.24438836832164</v>
      </c>
      <c r="AL13" s="23">
        <f>IF(AL61,AQ61/AL61*100,"")</f>
        <v>108.94995458112476</v>
      </c>
      <c r="AM13" s="23">
        <f>IF(AM61,AR61/AM61*100,"")</f>
        <v>109.68020001564139</v>
      </c>
      <c r="AN13" s="23">
        <f>IF(AN61,AS61/AN61*100,"")</f>
        <v>111.17933408889411</v>
      </c>
      <c r="AO13" s="21"/>
      <c r="AP13" s="23">
        <f>IF(AP61,AU61/AP61*100,"")</f>
        <v>111.81227559203309</v>
      </c>
      <c r="AQ13" s="23">
        <f>IF(AQ61,AV61/AQ61*100,"")</f>
        <v>110.62683240684734</v>
      </c>
      <c r="AR13" s="23">
        <f>IF(AR61,AW61/AR61*100,"")</f>
        <v>111.89831164913502</v>
      </c>
      <c r="AS13" s="23">
        <f>IF(AS61,AX61/AS61*100,"")</f>
        <v>108.96842462371494</v>
      </c>
      <c r="AT13" s="21"/>
      <c r="AU13" s="23">
        <f>IF(AU61,AZ61/AU61*100,"")</f>
        <v>111.38127084600711</v>
      </c>
      <c r="AV13" s="23">
        <f>IF(AV61,BA61/AV61*100,"")</f>
        <v>112.99663903465371</v>
      </c>
      <c r="AW13" s="23">
        <f>IF(AW61,BB61/AW61*100,"")</f>
        <v>111.47031070545988</v>
      </c>
      <c r="AX13" s="23">
        <f>IF(AX61,BC61/AX61*100,"")</f>
        <v>113.10419513629435</v>
      </c>
      <c r="AY13" s="21"/>
      <c r="AZ13" s="23">
        <f>IF(AZ61,BE61/AZ61*100,"")</f>
        <v>111.0665615699739</v>
      </c>
      <c r="BA13" s="23">
        <f>IF(BA61,BF61/BA61*100,"")</f>
        <v>109.2485485262894</v>
      </c>
      <c r="BB13" s="23">
        <f>IF(BB61,BG61/BB61*100,"")</f>
        <v>112.32641424726737</v>
      </c>
      <c r="BC13" s="23">
        <f>IF(BC61,BH61/BC61*100,"")</f>
        <v>116.10386614364985</v>
      </c>
      <c r="BD13" s="21"/>
      <c r="BE13" s="23">
        <f>IF(BE61,BJ61/BE61*100,"")</f>
        <v>118.23924825570829</v>
      </c>
      <c r="BF13" s="23">
        <f>IF(BF61,BK61/BF61*100,"")</f>
        <v>121.46954945690662</v>
      </c>
      <c r="BG13" s="23">
        <f>IF(BG61,BL61/BG61*100,"")</f>
        <v>120.30338598814181</v>
      </c>
      <c r="BH13" s="23">
        <f>IF(BH61,BM61/BH61*100,"")</f>
        <v>0</v>
      </c>
      <c r="BI13" s="95"/>
    </row>
    <row r="14" spans="1:65" x14ac:dyDescent="0.25">
      <c r="A14" s="25" t="s">
        <v>44</v>
      </c>
      <c r="B14" s="28">
        <v>8</v>
      </c>
      <c r="C14" s="28">
        <v>8</v>
      </c>
      <c r="D14" s="28">
        <v>8</v>
      </c>
      <c r="E14" s="28">
        <v>8</v>
      </c>
      <c r="F14" s="29"/>
      <c r="G14" s="28">
        <v>8</v>
      </c>
      <c r="H14" s="28">
        <v>8</v>
      </c>
      <c r="I14" s="28">
        <v>8.5</v>
      </c>
      <c r="J14" s="28">
        <v>7.75</v>
      </c>
      <c r="K14" s="29"/>
      <c r="L14" s="28">
        <v>7.5</v>
      </c>
      <c r="M14" s="28">
        <v>7</v>
      </c>
      <c r="N14" s="28">
        <v>6.75</v>
      </c>
      <c r="O14" s="28">
        <v>8.5</v>
      </c>
      <c r="P14" s="29"/>
      <c r="Q14" s="28">
        <v>10.5</v>
      </c>
      <c r="R14" s="28">
        <v>10.5</v>
      </c>
      <c r="S14" s="28">
        <v>10.25</v>
      </c>
      <c r="T14" s="28">
        <v>8.75</v>
      </c>
      <c r="U14" s="29"/>
      <c r="V14" s="28">
        <v>8.25</v>
      </c>
      <c r="W14" s="28">
        <v>7.5</v>
      </c>
      <c r="X14" s="28">
        <v>6.75</v>
      </c>
      <c r="Y14" s="28">
        <v>6.25</v>
      </c>
      <c r="Z14" s="29"/>
      <c r="AA14" s="28">
        <v>6</v>
      </c>
      <c r="AB14" s="28">
        <v>6</v>
      </c>
      <c r="AC14" s="28">
        <v>6</v>
      </c>
      <c r="AD14" s="28">
        <v>6</v>
      </c>
      <c r="AE14" s="29"/>
      <c r="AF14" s="28">
        <v>6</v>
      </c>
      <c r="AG14" s="28">
        <v>6</v>
      </c>
      <c r="AH14" s="28">
        <v>6</v>
      </c>
      <c r="AI14" s="28">
        <v>6</v>
      </c>
      <c r="AJ14" s="29"/>
      <c r="AK14" s="28">
        <v>5.75</v>
      </c>
      <c r="AL14" s="28">
        <v>5.75</v>
      </c>
      <c r="AM14" s="28">
        <v>5.5</v>
      </c>
      <c r="AN14" s="28">
        <v>5.5</v>
      </c>
      <c r="AO14" s="29"/>
      <c r="AP14" s="28">
        <v>5.25</v>
      </c>
      <c r="AQ14" s="28">
        <v>5.5</v>
      </c>
      <c r="AR14" s="28">
        <v>4.25</v>
      </c>
      <c r="AS14" s="28">
        <v>5.25</v>
      </c>
      <c r="AT14" s="29"/>
      <c r="AU14" s="28">
        <v>5.5</v>
      </c>
      <c r="AV14" s="28">
        <v>6</v>
      </c>
      <c r="AW14" s="28">
        <v>7.25</v>
      </c>
      <c r="AX14" s="28">
        <v>7.75</v>
      </c>
      <c r="AY14" s="29"/>
      <c r="AZ14" s="28">
        <v>9.25</v>
      </c>
      <c r="BA14" s="28">
        <v>9.25</v>
      </c>
      <c r="BB14" s="28">
        <v>10</v>
      </c>
      <c r="BC14" s="28">
        <v>10.75</v>
      </c>
      <c r="BD14" s="29"/>
      <c r="BE14" s="28">
        <v>10.75</v>
      </c>
      <c r="BF14" s="28">
        <v>10.5</v>
      </c>
      <c r="BG14" s="28">
        <v>9.75</v>
      </c>
      <c r="BH14" s="28"/>
      <c r="BI14" s="29"/>
    </row>
    <row r="15" spans="1:65" s="32" customFormat="1" ht="30" x14ac:dyDescent="0.25">
      <c r="A15" s="30" t="s">
        <v>48</v>
      </c>
      <c r="B15" s="28">
        <v>9.84</v>
      </c>
      <c r="C15" s="28">
        <v>10.56</v>
      </c>
      <c r="D15" s="28">
        <v>9.9600000000000009</v>
      </c>
      <c r="E15" s="28">
        <v>9.48</v>
      </c>
      <c r="F15" s="29"/>
      <c r="G15" s="28">
        <v>9.1999999999999993</v>
      </c>
      <c r="H15" s="28">
        <v>9.0299999999999994</v>
      </c>
      <c r="I15" s="28">
        <v>9.5299999999999994</v>
      </c>
      <c r="J15" s="28">
        <v>8.77</v>
      </c>
      <c r="K15" s="29"/>
      <c r="L15" s="28">
        <v>8</v>
      </c>
      <c r="M15" s="28">
        <v>7.39</v>
      </c>
      <c r="N15" s="28">
        <v>7.03</v>
      </c>
      <c r="O15" s="28">
        <v>20.38</v>
      </c>
      <c r="P15" s="29"/>
      <c r="Q15" s="28">
        <v>14.9</v>
      </c>
      <c r="R15" s="28">
        <v>12.07</v>
      </c>
      <c r="S15" s="28">
        <v>12.07</v>
      </c>
      <c r="T15" s="28">
        <v>10.52</v>
      </c>
      <c r="U15" s="29"/>
      <c r="V15" s="28">
        <v>9.01</v>
      </c>
      <c r="W15" s="28">
        <v>8.1</v>
      </c>
      <c r="X15" s="28">
        <v>7.28</v>
      </c>
      <c r="Y15" s="28">
        <v>6.29</v>
      </c>
      <c r="Z15" s="29"/>
      <c r="AA15" s="28">
        <v>6.4</v>
      </c>
      <c r="AB15" s="28">
        <v>6.09</v>
      </c>
      <c r="AC15" s="28">
        <v>5.53</v>
      </c>
      <c r="AD15" s="28">
        <v>6.22</v>
      </c>
      <c r="AE15" s="29"/>
      <c r="AF15" s="28">
        <v>6.2</v>
      </c>
      <c r="AG15" s="28">
        <v>6.11</v>
      </c>
      <c r="AH15" s="28">
        <v>6.33</v>
      </c>
      <c r="AI15" s="28">
        <v>6.41</v>
      </c>
      <c r="AJ15" s="29"/>
      <c r="AK15" s="28">
        <v>6.07</v>
      </c>
      <c r="AL15" s="28">
        <v>6</v>
      </c>
      <c r="AM15" s="28">
        <v>5.75</v>
      </c>
      <c r="AN15" s="28">
        <v>5.65</v>
      </c>
      <c r="AO15" s="29"/>
      <c r="AP15" s="28">
        <v>5.59</v>
      </c>
      <c r="AQ15" s="28">
        <v>5.05</v>
      </c>
      <c r="AR15" s="28">
        <v>4.59</v>
      </c>
      <c r="AS15" s="28">
        <v>5.24</v>
      </c>
      <c r="AT15" s="29"/>
      <c r="AU15" s="28">
        <v>5.83</v>
      </c>
      <c r="AV15" s="28">
        <v>7.51</v>
      </c>
      <c r="AW15" s="28">
        <v>8.34</v>
      </c>
      <c r="AX15" s="28">
        <v>8.43</v>
      </c>
      <c r="AY15" s="29"/>
      <c r="AZ15" s="31">
        <v>9.52</v>
      </c>
      <c r="BA15" s="31">
        <v>10.09</v>
      </c>
      <c r="BB15" s="28">
        <v>10.02</v>
      </c>
      <c r="BC15" s="28">
        <v>11.127362923720201</v>
      </c>
      <c r="BD15" s="29"/>
      <c r="BE15" s="28">
        <f>0.106923712211676*100</f>
        <v>10.692371221167599</v>
      </c>
      <c r="BF15" s="116" t="s">
        <v>64</v>
      </c>
      <c r="BG15" s="28"/>
      <c r="BH15" s="31"/>
      <c r="BI15" s="29"/>
    </row>
    <row r="16" spans="1:65" ht="45" x14ac:dyDescent="0.25">
      <c r="A16" s="33" t="s">
        <v>15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95"/>
      <c r="BF16" s="95"/>
      <c r="BG16" s="95"/>
      <c r="BH16" s="95"/>
      <c r="BI16" s="95"/>
    </row>
    <row r="17" spans="1:61" x14ac:dyDescent="0.25">
      <c r="A17" s="22" t="s">
        <v>16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95"/>
      <c r="BF17" s="95"/>
      <c r="BG17" s="95"/>
      <c r="BH17" s="95"/>
      <c r="BI17" s="95"/>
    </row>
    <row r="18" spans="1:61" ht="16.5" customHeight="1" x14ac:dyDescent="0.25">
      <c r="A18" s="34" t="s">
        <v>17</v>
      </c>
      <c r="B18" s="28">
        <v>12.736000000000001</v>
      </c>
      <c r="C18" s="28">
        <v>12.3536</v>
      </c>
      <c r="D18" s="28">
        <v>12.3177</v>
      </c>
      <c r="E18" s="28">
        <v>12.299799999999999</v>
      </c>
      <c r="F18" s="29"/>
      <c r="G18" s="28">
        <v>11.8432</v>
      </c>
      <c r="H18" s="28">
        <v>12.4122</v>
      </c>
      <c r="I18" s="28">
        <v>12.970700000000001</v>
      </c>
      <c r="J18" s="28">
        <v>12.2377</v>
      </c>
      <c r="K18" s="21"/>
      <c r="L18" s="28">
        <v>12.4701</v>
      </c>
      <c r="M18" s="28">
        <v>12.315300000000001</v>
      </c>
      <c r="N18" s="28">
        <v>12.6524</v>
      </c>
      <c r="O18" s="28">
        <v>13.0755</v>
      </c>
      <c r="P18" s="21"/>
      <c r="Q18" s="28">
        <v>14.9076</v>
      </c>
      <c r="R18" s="28">
        <v>13.770200000000001</v>
      </c>
      <c r="S18" s="28">
        <v>14.9228872</v>
      </c>
      <c r="T18" s="28">
        <v>13.0049046</v>
      </c>
      <c r="U18" s="21"/>
      <c r="V18" s="28">
        <v>14.2237776</v>
      </c>
      <c r="W18" s="28">
        <v>13.7349364</v>
      </c>
      <c r="X18" s="28">
        <v>14.1669163</v>
      </c>
      <c r="Y18" s="28">
        <v>13.210830700000001</v>
      </c>
      <c r="Z18" s="21"/>
      <c r="AA18" s="28">
        <v>13.5601059</v>
      </c>
      <c r="AB18" s="28">
        <v>12.1367671</v>
      </c>
      <c r="AC18" s="28">
        <v>11.1688858</v>
      </c>
      <c r="AD18" s="28">
        <v>11.306866599999999</v>
      </c>
      <c r="AE18" s="21"/>
      <c r="AF18" s="28">
        <v>11.5705992</v>
      </c>
      <c r="AG18" s="28">
        <v>11.262291299999999</v>
      </c>
      <c r="AH18" s="28">
        <v>11.308653</v>
      </c>
      <c r="AI18" s="28">
        <v>11.299564500000001</v>
      </c>
      <c r="AJ18" s="21"/>
      <c r="AK18" s="28">
        <v>11.5460429</v>
      </c>
      <c r="AL18" s="28">
        <v>10.786201399999999</v>
      </c>
      <c r="AM18" s="28">
        <v>11.031159300000001</v>
      </c>
      <c r="AN18" s="28">
        <v>10.6280173</v>
      </c>
      <c r="AO18" s="21"/>
      <c r="AP18" s="28">
        <v>10.645042699999999</v>
      </c>
      <c r="AQ18" s="28">
        <v>10.515284899999999</v>
      </c>
      <c r="AR18" s="28">
        <v>10.367490800000001</v>
      </c>
      <c r="AS18" s="28">
        <v>10.2420028</v>
      </c>
      <c r="AT18" s="21"/>
      <c r="AU18" s="28">
        <v>10.475797099999999</v>
      </c>
      <c r="AV18" s="28">
        <v>9.8567730000000005</v>
      </c>
      <c r="AW18" s="28">
        <v>10.8684116</v>
      </c>
      <c r="AX18" s="28">
        <v>10.720308899999999</v>
      </c>
      <c r="AY18" s="21"/>
      <c r="AZ18" s="28">
        <v>10.826979534208734</v>
      </c>
      <c r="BA18" s="28">
        <v>10.259120690586947</v>
      </c>
      <c r="BB18" s="28">
        <v>10.597993231947932</v>
      </c>
      <c r="BC18" s="28">
        <v>10.3473612958798</v>
      </c>
      <c r="BD18" s="21"/>
      <c r="BE18" s="28">
        <v>10.519493037531666</v>
      </c>
      <c r="BF18" s="28">
        <v>11.367325554250131</v>
      </c>
      <c r="BG18" s="28"/>
      <c r="BH18" s="27"/>
      <c r="BI18" s="95"/>
    </row>
    <row r="19" spans="1:61" ht="12.75" customHeight="1" x14ac:dyDescent="0.25">
      <c r="A19" s="34" t="s">
        <v>18</v>
      </c>
      <c r="B19" s="28">
        <v>15.274259000000001</v>
      </c>
      <c r="C19" s="28">
        <v>13.610799999999999</v>
      </c>
      <c r="D19" s="28">
        <v>14.715888</v>
      </c>
      <c r="E19" s="28">
        <v>14.741963</v>
      </c>
      <c r="F19" s="29"/>
      <c r="G19" s="28">
        <v>14.886073</v>
      </c>
      <c r="H19" s="28">
        <v>14.256071</v>
      </c>
      <c r="I19" s="28">
        <v>15.676779</v>
      </c>
      <c r="J19" s="28">
        <v>15.976594</v>
      </c>
      <c r="K19" s="21"/>
      <c r="L19" s="28">
        <v>15.619227</v>
      </c>
      <c r="M19" s="28">
        <v>15.163338</v>
      </c>
      <c r="N19" s="28">
        <v>15.035112</v>
      </c>
      <c r="O19" s="28">
        <v>14.839316999999999</v>
      </c>
      <c r="P19" s="21"/>
      <c r="Q19" s="28">
        <v>13.4823349</v>
      </c>
      <c r="R19" s="28">
        <v>14.142856800000001</v>
      </c>
      <c r="S19" s="28">
        <v>14.726901399999999</v>
      </c>
      <c r="T19" s="28">
        <v>14.6996302</v>
      </c>
      <c r="U19" s="21"/>
      <c r="V19" s="28">
        <v>15.3083966</v>
      </c>
      <c r="W19" s="28">
        <v>14.154598099999999</v>
      </c>
      <c r="X19" s="28">
        <v>14.635876</v>
      </c>
      <c r="Y19" s="28">
        <v>12.3968676</v>
      </c>
      <c r="Z19" s="21"/>
      <c r="AA19" s="28">
        <v>12.805682600000001</v>
      </c>
      <c r="AB19" s="28">
        <v>13.5316785</v>
      </c>
      <c r="AC19" s="28">
        <v>12.222986799999999</v>
      </c>
      <c r="AD19" s="28">
        <v>11.2174476</v>
      </c>
      <c r="AE19" s="21"/>
      <c r="AF19" s="28">
        <v>11.510688999999999</v>
      </c>
      <c r="AG19" s="28">
        <v>11.282622999999999</v>
      </c>
      <c r="AH19" s="28">
        <v>11.174082</v>
      </c>
      <c r="AI19" s="28">
        <v>11.0850186</v>
      </c>
      <c r="AJ19" s="21"/>
      <c r="AK19" s="28">
        <v>11.2045472</v>
      </c>
      <c r="AL19" s="28">
        <v>11.2480236</v>
      </c>
      <c r="AM19" s="28">
        <v>11.3130813</v>
      </c>
      <c r="AN19" s="28">
        <v>11.3890385</v>
      </c>
      <c r="AO19" s="21"/>
      <c r="AP19" s="28">
        <v>11.5308644</v>
      </c>
      <c r="AQ19" s="28">
        <v>10.915819300000001</v>
      </c>
      <c r="AR19" s="28">
        <v>11.455055</v>
      </c>
      <c r="AS19" s="28">
        <v>10.9066156</v>
      </c>
      <c r="AT19" s="21"/>
      <c r="AU19" s="28">
        <v>11.1238782</v>
      </c>
      <c r="AV19" s="28">
        <v>10.686876</v>
      </c>
      <c r="AW19" s="28">
        <v>10.9801723</v>
      </c>
      <c r="AX19" s="28">
        <v>10.934603600000001</v>
      </c>
      <c r="AY19" s="21"/>
      <c r="AZ19" s="28">
        <v>11.195211962528154</v>
      </c>
      <c r="BA19" s="28">
        <v>12.059307979624064</v>
      </c>
      <c r="BB19" s="28">
        <v>12.653032292931949</v>
      </c>
      <c r="BC19" s="28">
        <v>12.786420668760762</v>
      </c>
      <c r="BD19" s="21"/>
      <c r="BE19" s="28">
        <v>12.942827378601097</v>
      </c>
      <c r="BF19" s="28">
        <v>12.455482532043646</v>
      </c>
      <c r="BG19" s="28"/>
      <c r="BH19" s="27"/>
      <c r="BI19" s="95"/>
    </row>
    <row r="20" spans="1:61" x14ac:dyDescent="0.25">
      <c r="A20" s="22" t="s">
        <v>19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</row>
    <row r="21" spans="1:61" ht="16.5" customHeight="1" x14ac:dyDescent="0.25">
      <c r="A21" s="34" t="s">
        <v>17</v>
      </c>
      <c r="B21" s="28">
        <v>10.243</v>
      </c>
      <c r="C21" s="28">
        <v>9.8279999999999994</v>
      </c>
      <c r="D21" s="28">
        <v>9.9814000000000007</v>
      </c>
      <c r="E21" s="28">
        <v>10.2239</v>
      </c>
      <c r="F21" s="29"/>
      <c r="G21" s="28">
        <v>9.6522000000000006</v>
      </c>
      <c r="H21" s="28">
        <v>9.8876000000000008</v>
      </c>
      <c r="I21" s="28">
        <v>10.002000000000001</v>
      </c>
      <c r="J21" s="28">
        <v>10.0609</v>
      </c>
      <c r="K21" s="21"/>
      <c r="L21" s="28">
        <v>9.9520999999999997</v>
      </c>
      <c r="M21" s="28">
        <v>9.907</v>
      </c>
      <c r="N21" s="28">
        <v>9.5508000000000006</v>
      </c>
      <c r="O21" s="28">
        <v>9.1153999999999993</v>
      </c>
      <c r="P21" s="21"/>
      <c r="Q21" s="28">
        <v>9.0252999999999997</v>
      </c>
      <c r="R21" s="28">
        <v>9.5543999999999993</v>
      </c>
      <c r="S21" s="28">
        <v>9.7682556999999992</v>
      </c>
      <c r="T21" s="28">
        <v>9.8594208999999999</v>
      </c>
      <c r="U21" s="21"/>
      <c r="V21" s="28">
        <v>8.0101031999999996</v>
      </c>
      <c r="W21" s="28">
        <v>8.5037789999999998</v>
      </c>
      <c r="X21" s="28">
        <v>8.7950882000000004</v>
      </c>
      <c r="Y21" s="28">
        <v>8.1834266000000007</v>
      </c>
      <c r="Z21" s="21"/>
      <c r="AA21" s="28">
        <v>7.3810329000000001</v>
      </c>
      <c r="AB21" s="28">
        <v>8.0000312000000005</v>
      </c>
      <c r="AC21" s="28">
        <v>7.2362878000000004</v>
      </c>
      <c r="AD21" s="28">
        <v>7.1375774999999999</v>
      </c>
      <c r="AE21" s="21"/>
      <c r="AF21" s="28">
        <v>7.5468308999999998</v>
      </c>
      <c r="AG21" s="28">
        <v>8.0957805</v>
      </c>
      <c r="AH21" s="28">
        <v>7.4716981999999996</v>
      </c>
      <c r="AI21" s="28">
        <v>7.7902715000000002</v>
      </c>
      <c r="AJ21" s="21"/>
      <c r="AK21" s="28">
        <v>8.1886273000000003</v>
      </c>
      <c r="AL21" s="28">
        <v>8.2372549999999993</v>
      </c>
      <c r="AM21" s="28">
        <v>7.5985820000000004</v>
      </c>
      <c r="AN21" s="28">
        <v>7.2303103000000002</v>
      </c>
      <c r="AO21" s="21"/>
      <c r="AP21" s="28">
        <v>7.7517766999999997</v>
      </c>
      <c r="AQ21" s="28">
        <v>7.4450028000000001</v>
      </c>
      <c r="AR21" s="28">
        <v>7.1491274000000002</v>
      </c>
      <c r="AS21" s="28">
        <v>7.6193337000000003</v>
      </c>
      <c r="AT21" s="21"/>
      <c r="AU21" s="28">
        <v>7.7566560999999998</v>
      </c>
      <c r="AV21" s="28">
        <v>7.2798598999999999</v>
      </c>
      <c r="AW21" s="28">
        <v>7.7008039000000004</v>
      </c>
      <c r="AX21" s="28">
        <v>7.2899618999999998</v>
      </c>
      <c r="AY21" s="21"/>
      <c r="AZ21" s="28">
        <v>7.5970248796629249</v>
      </c>
      <c r="BA21" s="28">
        <v>7.5816630596767043</v>
      </c>
      <c r="BB21" s="28">
        <v>7.8073420788269923</v>
      </c>
      <c r="BC21" s="28">
        <v>7.7504306319957266</v>
      </c>
      <c r="BD21" s="21"/>
      <c r="BE21" s="28">
        <v>7.2462565769051821</v>
      </c>
      <c r="BF21" s="28">
        <v>7.6378741220210999</v>
      </c>
      <c r="BG21" s="28"/>
      <c r="BH21" s="27"/>
      <c r="BI21" s="95"/>
    </row>
    <row r="22" spans="1:61" ht="12.75" customHeight="1" x14ac:dyDescent="0.25">
      <c r="A22" s="34" t="s">
        <v>18</v>
      </c>
      <c r="B22" s="28">
        <v>11.139858</v>
      </c>
      <c r="C22" s="28">
        <v>11.186923999999999</v>
      </c>
      <c r="D22" s="28">
        <v>11.202849000000001</v>
      </c>
      <c r="E22" s="28">
        <v>11.426906000000001</v>
      </c>
      <c r="F22" s="29"/>
      <c r="G22" s="28">
        <v>11.24879</v>
      </c>
      <c r="H22" s="28">
        <v>11.11835</v>
      </c>
      <c r="I22" s="28">
        <v>11.02807</v>
      </c>
      <c r="J22" s="28">
        <v>11.341542</v>
      </c>
      <c r="K22" s="21"/>
      <c r="L22" s="28">
        <v>11.183686</v>
      </c>
      <c r="M22" s="28">
        <v>10.48335</v>
      </c>
      <c r="N22" s="28">
        <v>10.697051999999999</v>
      </c>
      <c r="O22" s="28">
        <v>10.605111000000001</v>
      </c>
      <c r="P22" s="21"/>
      <c r="Q22" s="28">
        <v>10.802062899999999</v>
      </c>
      <c r="R22" s="28">
        <v>10.7104281</v>
      </c>
      <c r="S22" s="28">
        <v>10.437836600000001</v>
      </c>
      <c r="T22" s="28">
        <v>9.9500367999999995</v>
      </c>
      <c r="U22" s="21"/>
      <c r="V22" s="28">
        <v>9.4272773999999995</v>
      </c>
      <c r="W22" s="28">
        <v>9.7543357999999998</v>
      </c>
      <c r="X22" s="28">
        <v>9.9430115000000008</v>
      </c>
      <c r="Y22" s="28">
        <v>9.5918659999999996</v>
      </c>
      <c r="Z22" s="21"/>
      <c r="AA22" s="28">
        <v>9.5781554999999994</v>
      </c>
      <c r="AB22" s="28">
        <v>9.0146879000000002</v>
      </c>
      <c r="AC22" s="28">
        <v>8.9282930999999994</v>
      </c>
      <c r="AD22" s="28">
        <v>8.8941171000000008</v>
      </c>
      <c r="AE22" s="21"/>
      <c r="AF22" s="28">
        <v>8.9191786999999998</v>
      </c>
      <c r="AG22" s="28">
        <v>8.5015491000000001</v>
      </c>
      <c r="AH22" s="28">
        <v>8.4215362000000002</v>
      </c>
      <c r="AI22" s="28">
        <v>8.1271968999999995</v>
      </c>
      <c r="AJ22" s="21"/>
      <c r="AK22" s="28">
        <v>8.4416212000000002</v>
      </c>
      <c r="AL22" s="28">
        <v>8.0634402000000005</v>
      </c>
      <c r="AM22" s="28">
        <v>7.8930803000000003</v>
      </c>
      <c r="AN22" s="28">
        <v>8.0223493000000001</v>
      </c>
      <c r="AO22" s="21"/>
      <c r="AP22" s="28">
        <v>7.9917844999999996</v>
      </c>
      <c r="AQ22" s="28">
        <v>8.0798644999999993</v>
      </c>
      <c r="AR22" s="28">
        <v>8.0506966999999996</v>
      </c>
      <c r="AS22" s="28">
        <v>7.8024054999999999</v>
      </c>
      <c r="AT22" s="21"/>
      <c r="AU22" s="28">
        <v>8.0528914</v>
      </c>
      <c r="AV22" s="28">
        <v>8.0255478999999994</v>
      </c>
      <c r="AW22" s="28">
        <v>7.9744162000000003</v>
      </c>
      <c r="AX22" s="28">
        <v>7.8801313999999998</v>
      </c>
      <c r="AY22" s="21"/>
      <c r="AZ22" s="28">
        <v>7.5469267268064728</v>
      </c>
      <c r="BA22" s="28">
        <v>8.0476555816011466</v>
      </c>
      <c r="BB22" s="28">
        <v>7.6655254692547956</v>
      </c>
      <c r="BC22" s="28">
        <v>8.1282886549549698</v>
      </c>
      <c r="BD22" s="21"/>
      <c r="BE22" s="28">
        <v>8.4866109172781208</v>
      </c>
      <c r="BF22" s="28">
        <v>8.4638112269516217</v>
      </c>
      <c r="BG22" s="28"/>
      <c r="BH22" s="27"/>
      <c r="BI22" s="95"/>
    </row>
    <row r="23" spans="1:61" ht="30" x14ac:dyDescent="0.25">
      <c r="A23" s="30" t="s">
        <v>20</v>
      </c>
      <c r="B23" s="28">
        <f>IF(B65,G65/B65*100,"")</f>
        <v>137.71798389535257</v>
      </c>
      <c r="C23" s="28">
        <f t="shared" ref="C23:AN23" si="13">IF(C65,H65/C65*100,"")</f>
        <v>140.10646145757525</v>
      </c>
      <c r="D23" s="28">
        <f t="shared" si="13"/>
        <v>133.38138314366194</v>
      </c>
      <c r="E23" s="28">
        <f t="shared" si="13"/>
        <v>131.63844310380037</v>
      </c>
      <c r="F23" s="29"/>
      <c r="G23" s="28">
        <f t="shared" si="13"/>
        <v>117.11052554457247</v>
      </c>
      <c r="H23" s="28">
        <f t="shared" si="13"/>
        <v>104.52029288220015</v>
      </c>
      <c r="I23" s="28">
        <f t="shared" si="13"/>
        <v>104.36416667831547</v>
      </c>
      <c r="J23" s="28">
        <f t="shared" si="13"/>
        <v>105.917877804532</v>
      </c>
      <c r="K23" s="21"/>
      <c r="L23" s="28">
        <f t="shared" si="13"/>
        <v>106.35442189755754</v>
      </c>
      <c r="M23" s="28">
        <f t="shared" si="13"/>
        <v>110.35777293698294</v>
      </c>
      <c r="N23" s="28">
        <f t="shared" si="13"/>
        <v>111.20648214304158</v>
      </c>
      <c r="O23" s="28">
        <f t="shared" si="13"/>
        <v>119.17720517416323</v>
      </c>
      <c r="P23" s="21"/>
      <c r="Q23" s="28">
        <f t="shared" si="13"/>
        <v>112.98565004288967</v>
      </c>
      <c r="R23" s="28">
        <f t="shared" si="13"/>
        <v>110.19334699047003</v>
      </c>
      <c r="S23" s="28">
        <f t="shared" si="13"/>
        <v>107.67842479465645</v>
      </c>
      <c r="T23" s="28">
        <f t="shared" si="13"/>
        <v>95.339715164288194</v>
      </c>
      <c r="U23" s="21"/>
      <c r="V23" s="28">
        <f t="shared" si="13"/>
        <v>103.0505571699108</v>
      </c>
      <c r="W23" s="28">
        <f t="shared" si="13"/>
        <v>104.50375655996451</v>
      </c>
      <c r="X23" s="28">
        <f t="shared" si="13"/>
        <v>104.15253282905863</v>
      </c>
      <c r="Y23" s="28">
        <f t="shared" si="13"/>
        <v>107.55467998370382</v>
      </c>
      <c r="Z23" s="21"/>
      <c r="AA23" s="28">
        <f t="shared" si="13"/>
        <v>104.87642164088562</v>
      </c>
      <c r="AB23" s="28">
        <f t="shared" si="13"/>
        <v>107.00789392422847</v>
      </c>
      <c r="AC23" s="28">
        <f t="shared" si="13"/>
        <v>113.02840194337236</v>
      </c>
      <c r="AD23" s="28">
        <f t="shared" si="13"/>
        <v>116.38397103820878</v>
      </c>
      <c r="AE23" s="21"/>
      <c r="AF23" s="28">
        <f t="shared" si="13"/>
        <v>120.31022502502144</v>
      </c>
      <c r="AG23" s="28">
        <f t="shared" si="13"/>
        <v>122.27309643497067</v>
      </c>
      <c r="AH23" s="28">
        <f t="shared" si="13"/>
        <v>115.62202734153071</v>
      </c>
      <c r="AI23" s="28">
        <f t="shared" si="13"/>
        <v>108.89299823049974</v>
      </c>
      <c r="AJ23" s="21"/>
      <c r="AK23" s="28">
        <f t="shared" si="13"/>
        <v>105.10118674195321</v>
      </c>
      <c r="AL23" s="28">
        <f t="shared" si="13"/>
        <v>100.34000789378123</v>
      </c>
      <c r="AM23" s="28">
        <f t="shared" si="13"/>
        <v>103.12818569150744</v>
      </c>
      <c r="AN23" s="28">
        <f t="shared" si="13"/>
        <v>106.56895793923154</v>
      </c>
      <c r="AO23" s="21"/>
      <c r="AP23" s="28">
        <f>IF(AP65,AU65/AP65*100,"")</f>
        <v>112.1711895528865</v>
      </c>
      <c r="AQ23" s="28">
        <f>IF(AQ65,AV65/AQ65*100,"")</f>
        <v>113.01461104174805</v>
      </c>
      <c r="AR23" s="28">
        <f>IF(AR65,AW65/AR65*100,"")</f>
        <v>117.41592936102398</v>
      </c>
      <c r="AS23" s="28">
        <f>IF(AS65,AX65/AS65*100,"")</f>
        <v>121.85241753211105</v>
      </c>
      <c r="AT23" s="21"/>
      <c r="AU23" s="28">
        <f>IF(AU65,AZ65/AU65*100,"")</f>
        <v>115.53634873344818</v>
      </c>
      <c r="AV23" s="28">
        <f>IF(AV65,BA65/AV65*100,"")</f>
        <v>107.51750188482249</v>
      </c>
      <c r="AW23" s="28">
        <f>IF(AW65,BB65/AW65*100,"")</f>
        <v>99.196027226321391</v>
      </c>
      <c r="AX23" s="28">
        <f>IF(AX65,BC65/AX65*100,"")</f>
        <v>92.598377392576708</v>
      </c>
      <c r="AY23" s="21"/>
      <c r="AZ23" s="28">
        <f>IF(AZ65,BE65/AZ65*100,"")</f>
        <v>96.963596437787984</v>
      </c>
      <c r="BA23" s="28">
        <f>IF(BA65,BF65/BA65*100,"")</f>
        <v>94.922224661758904</v>
      </c>
      <c r="BB23" s="28">
        <f>IF(BB65,BG65/BB65*100,"")</f>
        <v>95.433283570517688</v>
      </c>
      <c r="BC23" s="28">
        <f>IF(BC65,BH65/BC65*100,"")</f>
        <v>97.241071812285966</v>
      </c>
      <c r="BD23" s="21"/>
      <c r="BE23" s="28">
        <f>IF(BE65,BJ65/BE65*100,"")</f>
        <v>96.280971791428456</v>
      </c>
      <c r="BF23" s="28">
        <f>IF(BF65,BK65/BF65*100,"")</f>
        <v>107.98910340720531</v>
      </c>
      <c r="BG23" s="28">
        <f>IF(BG65,BL65/BG65*100,"")</f>
        <v>0</v>
      </c>
      <c r="BH23" s="28">
        <f>IF(BH65,BM65/BH65*100,"")</f>
        <v>0</v>
      </c>
      <c r="BI23" s="95"/>
    </row>
    <row r="24" spans="1:61" ht="15" customHeight="1" x14ac:dyDescent="0.25">
      <c r="A24" s="110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</row>
    <row r="25" spans="1:61" x14ac:dyDescent="0.25">
      <c r="A25" s="25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95"/>
      <c r="BF25" s="95"/>
      <c r="BG25" s="95"/>
      <c r="BH25" s="95"/>
      <c r="BI25" s="95"/>
    </row>
    <row r="26" spans="1:61" x14ac:dyDescent="0.25">
      <c r="A26" s="24" t="s">
        <v>23</v>
      </c>
      <c r="B26" s="23">
        <f>IFERROR(IF(G94,G85/G94*100,""),"")</f>
        <v>-23.266214326151079</v>
      </c>
      <c r="C26" s="23">
        <f t="shared" ref="C26:U26" si="14">IFERROR(IF(H94,H85/H94*100,""),"")</f>
        <v>-14.861146980900786</v>
      </c>
      <c r="D26" s="23">
        <f t="shared" si="14"/>
        <v>-2.7148982852463566</v>
      </c>
      <c r="E26" s="23">
        <f t="shared" si="14"/>
        <v>-6.8849866103111905</v>
      </c>
      <c r="F26" s="23">
        <f t="shared" si="14"/>
        <v>-10.010520957875386</v>
      </c>
      <c r="G26" s="23">
        <f t="shared" si="14"/>
        <v>-16.902378422690571</v>
      </c>
      <c r="H26" s="23">
        <f t="shared" si="14"/>
        <v>-7.5904649439781462</v>
      </c>
      <c r="I26" s="23">
        <f t="shared" si="14"/>
        <v>-1.1684055782598253</v>
      </c>
      <c r="J26" s="23">
        <f t="shared" si="14"/>
        <v>-7.6523614606928154</v>
      </c>
      <c r="K26" s="23">
        <f t="shared" si="14"/>
        <v>-7.2878924469078443</v>
      </c>
      <c r="L26" s="23">
        <f t="shared" si="14"/>
        <v>-24.149820513536394</v>
      </c>
      <c r="M26" s="23">
        <f t="shared" si="14"/>
        <v>-7.9619569530463368</v>
      </c>
      <c r="N26" s="23">
        <f t="shared" si="14"/>
        <v>-4.372421951298687</v>
      </c>
      <c r="O26" s="23">
        <f t="shared" si="14"/>
        <v>-1.8970510242374954</v>
      </c>
      <c r="P26" s="23">
        <f t="shared" si="14"/>
        <v>-7.7686520671596178</v>
      </c>
      <c r="Q26" s="23">
        <f t="shared" si="14"/>
        <v>-13.879509617593397</v>
      </c>
      <c r="R26" s="23">
        <f t="shared" si="14"/>
        <v>1.0281984695692006</v>
      </c>
      <c r="S26" s="23">
        <f t="shared" si="14"/>
        <v>1.7735594753392929</v>
      </c>
      <c r="T26" s="23">
        <f t="shared" si="14"/>
        <v>-3.2843654609500041</v>
      </c>
      <c r="U26" s="23">
        <f t="shared" si="14"/>
        <v>-2.6629278552512878</v>
      </c>
      <c r="V26" s="23">
        <f t="shared" ref="V26:AY26" si="15">IFERROR(IF(AA94,AA85/AA94*100,""),"")</f>
        <v>-5.5444501283385135</v>
      </c>
      <c r="W26" s="23">
        <f t="shared" si="15"/>
        <v>-0.91740504022985847</v>
      </c>
      <c r="X26" s="23">
        <f t="shared" si="15"/>
        <v>3.0096094889142861</v>
      </c>
      <c r="Y26" s="23">
        <f t="shared" si="15"/>
        <v>-2.3504288583965001</v>
      </c>
      <c r="Z26" s="23">
        <f t="shared" si="15"/>
        <v>-0.95469514905795372</v>
      </c>
      <c r="AA26" s="23">
        <f t="shared" si="15"/>
        <v>-2.1760804365021795</v>
      </c>
      <c r="AB26" s="23">
        <f t="shared" si="15"/>
        <v>3.0137444068821595</v>
      </c>
      <c r="AC26" s="23">
        <f t="shared" si="15"/>
        <v>2.1185940846863316</v>
      </c>
      <c r="AD26" s="23">
        <f t="shared" si="15"/>
        <v>-6.6727175907168741</v>
      </c>
      <c r="AE26" s="23">
        <f t="shared" si="15"/>
        <v>-1.2597217703938659</v>
      </c>
      <c r="AF26" s="23">
        <f t="shared" si="15"/>
        <v>-9.0445433478857247</v>
      </c>
      <c r="AG26" s="23">
        <f t="shared" si="15"/>
        <v>-7.3317525673467774</v>
      </c>
      <c r="AH26" s="23">
        <f t="shared" si="15"/>
        <v>-5.4857137455376943</v>
      </c>
      <c r="AI26" s="23">
        <f t="shared" si="15"/>
        <v>-7.6557676393756502</v>
      </c>
      <c r="AJ26" s="23">
        <f t="shared" si="15"/>
        <v>-7.2315118926735575</v>
      </c>
      <c r="AK26" s="23">
        <f t="shared" si="15"/>
        <v>-8.9372767175661512</v>
      </c>
      <c r="AL26" s="23">
        <f t="shared" si="15"/>
        <v>-4.362145490263039</v>
      </c>
      <c r="AM26" s="23">
        <f t="shared" si="15"/>
        <v>-1.681296680445683</v>
      </c>
      <c r="AN26" s="23">
        <f t="shared" si="15"/>
        <v>-12.788742961191248</v>
      </c>
      <c r="AO26" s="23">
        <f t="shared" si="15"/>
        <v>-7.0457851008578389</v>
      </c>
      <c r="AP26" s="23">
        <f t="shared" si="15"/>
        <v>-8.3386943479854363</v>
      </c>
      <c r="AQ26" s="23">
        <f t="shared" si="15"/>
        <v>-6.5757881120828587</v>
      </c>
      <c r="AR26" s="23">
        <f t="shared" si="15"/>
        <v>-3.2186808896081698</v>
      </c>
      <c r="AS26" s="23">
        <f t="shared" si="15"/>
        <v>4.8512486812294218E-2</v>
      </c>
      <c r="AT26" s="23">
        <f t="shared" si="15"/>
        <v>-4.0063731121266857</v>
      </c>
      <c r="AU26" s="23">
        <f t="shared" si="15"/>
        <v>-2.8893068907645323</v>
      </c>
      <c r="AV26" s="23">
        <f t="shared" si="15"/>
        <v>1.2205404482109832</v>
      </c>
      <c r="AW26" s="23">
        <f t="shared" si="15"/>
        <v>-0.62343023852344859</v>
      </c>
      <c r="AX26" s="23">
        <f t="shared" si="15"/>
        <v>-9.1670004910011063</v>
      </c>
      <c r="AY26" s="23">
        <f t="shared" si="15"/>
        <v>-3.4499690081471468</v>
      </c>
      <c r="AZ26" s="23">
        <f t="shared" ref="AZ26:BI26" si="16">IFERROR(IF(BE94,BE85/BE94*100,""),"")</f>
        <v>-5.9941039008231254</v>
      </c>
      <c r="BA26" s="23">
        <f t="shared" si="16"/>
        <v>0.56073822282015873</v>
      </c>
      <c r="BB26" s="23">
        <f t="shared" si="16"/>
        <v>6.432962551285895</v>
      </c>
      <c r="BC26" s="23">
        <f t="shared" si="16"/>
        <v>-0.77424485887435723</v>
      </c>
      <c r="BD26" s="23">
        <f t="shared" si="16"/>
        <v>0.7742328742779846</v>
      </c>
      <c r="BE26" s="23">
        <f t="shared" si="16"/>
        <v>-7.7169531337427975</v>
      </c>
      <c r="BF26" s="23">
        <f t="shared" si="16"/>
        <v>-5.4013746948503254</v>
      </c>
      <c r="BG26" s="23" t="str">
        <f t="shared" si="16"/>
        <v/>
      </c>
      <c r="BH26" s="23" t="str">
        <f t="shared" si="16"/>
        <v/>
      </c>
      <c r="BI26" s="23">
        <f t="shared" si="16"/>
        <v>0</v>
      </c>
    </row>
    <row r="27" spans="1:61" x14ac:dyDescent="0.25">
      <c r="A27" s="24" t="s">
        <v>24</v>
      </c>
      <c r="B27" s="28">
        <v>0.57857177920000002</v>
      </c>
      <c r="C27" s="28">
        <v>0.67642842429999994</v>
      </c>
      <c r="D27" s="28">
        <v>0.86402279569999996</v>
      </c>
      <c r="E27" s="28">
        <v>0.79834835929999992</v>
      </c>
      <c r="F27" s="28">
        <v>2.9173713585000001</v>
      </c>
      <c r="G27" s="28">
        <v>0.63653942800000007</v>
      </c>
      <c r="H27" s="28">
        <v>0.72484819810000001</v>
      </c>
      <c r="I27" s="28">
        <v>0.94576592240000001</v>
      </c>
      <c r="J27" s="28">
        <v>0.85023901290000004</v>
      </c>
      <c r="K27" s="28">
        <v>3.1573925614</v>
      </c>
      <c r="L27" s="28">
        <v>0.6875769759999999</v>
      </c>
      <c r="M27" s="28">
        <v>0.74970178190000003</v>
      </c>
      <c r="N27" s="28">
        <v>1.0016944326999999</v>
      </c>
      <c r="O27" s="28">
        <v>0.88139215930000003</v>
      </c>
      <c r="P27" s="28">
        <v>3.3203653499000003</v>
      </c>
      <c r="Q27" s="28">
        <v>0.61247253607229413</v>
      </c>
      <c r="R27" s="28">
        <v>0.78076510602163129</v>
      </c>
      <c r="S27" s="28">
        <v>0.93099987389259919</v>
      </c>
      <c r="T27" s="28">
        <v>0.81346142353039885</v>
      </c>
      <c r="U27" s="28">
        <v>3.1376989395169237</v>
      </c>
      <c r="V27" s="28">
        <v>0.72071437075011979</v>
      </c>
      <c r="W27" s="28">
        <v>0.81481229184249537</v>
      </c>
      <c r="X27" s="28">
        <v>1.0678058667343522</v>
      </c>
      <c r="Y27" s="28">
        <v>0.9611805674639583</v>
      </c>
      <c r="Z27" s="28">
        <v>3.5645130967909253</v>
      </c>
      <c r="AA27" s="28">
        <v>0.87486734107490682</v>
      </c>
      <c r="AB27" s="28">
        <v>0.98048071984034713</v>
      </c>
      <c r="AC27" s="28">
        <v>1.3376805292072687</v>
      </c>
      <c r="AD27" s="28">
        <v>1.217383279582029</v>
      </c>
      <c r="AE27" s="28">
        <v>4.4104118697045518</v>
      </c>
      <c r="AF27" s="28">
        <v>1.1048416152863565</v>
      </c>
      <c r="AG27" s="28">
        <v>1.1265205514779755</v>
      </c>
      <c r="AH27" s="28">
        <v>1.4033552068520485</v>
      </c>
      <c r="AI27" s="28">
        <v>1.2923099217610152</v>
      </c>
      <c r="AJ27" s="28">
        <v>4.9270272953773953</v>
      </c>
      <c r="AK27" s="28">
        <v>1.0787333488184052</v>
      </c>
      <c r="AL27" s="28">
        <v>1.3199020835942423</v>
      </c>
      <c r="AM27" s="28">
        <v>1.7477436284427859</v>
      </c>
      <c r="AN27" s="28">
        <v>1.6480464760063984</v>
      </c>
      <c r="AO27" s="28">
        <v>5.7944255368618327</v>
      </c>
      <c r="AP27" s="28">
        <v>1.0341847950351166</v>
      </c>
      <c r="AQ27" s="28">
        <v>0.8052933543833477</v>
      </c>
      <c r="AR27" s="28">
        <v>1.004657922854308</v>
      </c>
      <c r="AS27" s="28">
        <v>0.97405438263163879</v>
      </c>
      <c r="AT27" s="28">
        <v>3.818190454904411</v>
      </c>
      <c r="AU27" s="28">
        <v>0.87840088279335693</v>
      </c>
      <c r="AV27" s="28">
        <v>1.2399738935372757</v>
      </c>
      <c r="AW27" s="28">
        <v>1.4355438601508168</v>
      </c>
      <c r="AX27" s="28">
        <v>1.4579550162178838</v>
      </c>
      <c r="AY27" s="28">
        <v>5.0118736526993333</v>
      </c>
      <c r="AZ27" s="28">
        <v>1.3741036042642354</v>
      </c>
      <c r="BA27" s="23">
        <v>2.0518892511616067</v>
      </c>
      <c r="BB27" s="23">
        <v>3.2371185569669936</v>
      </c>
      <c r="BC27" s="28">
        <v>3.3750640506551517</v>
      </c>
      <c r="BD27" s="28">
        <v>10.038175463047988</v>
      </c>
      <c r="BE27" s="28">
        <v>2.8343583786712716</v>
      </c>
      <c r="BF27" s="23">
        <v>3.0195959576585305</v>
      </c>
      <c r="BG27" s="23"/>
      <c r="BH27" s="28"/>
      <c r="BI27" s="27"/>
    </row>
    <row r="28" spans="1:61" x14ac:dyDescent="0.25">
      <c r="A28" s="24" t="s">
        <v>25</v>
      </c>
      <c r="B28" s="28">
        <v>1.0942249314000001</v>
      </c>
      <c r="C28" s="28">
        <v>1.2335883913000001</v>
      </c>
      <c r="D28" s="28">
        <v>1.2964431205</v>
      </c>
      <c r="E28" s="28">
        <v>1.5071219791000001</v>
      </c>
      <c r="F28" s="28">
        <v>5.1313784223000001</v>
      </c>
      <c r="G28" s="28">
        <v>1.1490944592000001</v>
      </c>
      <c r="H28" s="28">
        <v>1.2234838118</v>
      </c>
      <c r="I28" s="28">
        <v>1.4226931883</v>
      </c>
      <c r="J28" s="28">
        <v>1.681763071</v>
      </c>
      <c r="K28" s="28">
        <v>5.4770345303000001</v>
      </c>
      <c r="L28" s="28">
        <v>1.1877061992</v>
      </c>
      <c r="M28" s="28">
        <v>1.2597238688000001</v>
      </c>
      <c r="N28" s="28">
        <v>1.5392286909999999</v>
      </c>
      <c r="O28" s="28">
        <v>1.5005948227999999</v>
      </c>
      <c r="P28" s="28">
        <v>5.4872535817999992</v>
      </c>
      <c r="Q28" s="28">
        <v>0.94182297047261931</v>
      </c>
      <c r="R28" s="28">
        <v>1.0139626909641108</v>
      </c>
      <c r="S28" s="28">
        <v>1.1975938288077859</v>
      </c>
      <c r="T28" s="28">
        <v>1.2658143003197757</v>
      </c>
      <c r="U28" s="28">
        <v>4.4191937905642913</v>
      </c>
      <c r="V28" s="28">
        <v>0.87418531759845264</v>
      </c>
      <c r="W28" s="28">
        <v>0.99740287664647076</v>
      </c>
      <c r="X28" s="28">
        <v>1.2364767772699579</v>
      </c>
      <c r="Y28" s="28">
        <v>1.3622936871797138</v>
      </c>
      <c r="Z28" s="28">
        <v>4.4703586586945949</v>
      </c>
      <c r="AA28" s="28">
        <v>1.0344044163510546</v>
      </c>
      <c r="AB28" s="28">
        <v>1.1967985746836332</v>
      </c>
      <c r="AC28" s="28">
        <v>1.5591866884282986</v>
      </c>
      <c r="AD28" s="28">
        <v>1.8635729541223891</v>
      </c>
      <c r="AE28" s="28">
        <v>5.6539626335853752</v>
      </c>
      <c r="AF28" s="28">
        <v>1.4237107309125536</v>
      </c>
      <c r="AG28" s="28">
        <v>1.5114357618203658</v>
      </c>
      <c r="AH28" s="28">
        <v>1.7930656040555268</v>
      </c>
      <c r="AI28" s="28">
        <v>1.9515575807540115</v>
      </c>
      <c r="AJ28" s="28">
        <v>6.6797696775424571</v>
      </c>
      <c r="AK28" s="28">
        <v>1.4083985137745321</v>
      </c>
      <c r="AL28" s="28">
        <v>1.6372608596439804</v>
      </c>
      <c r="AM28" s="28">
        <v>2.0685833071787512</v>
      </c>
      <c r="AN28" s="28">
        <v>2.4891666151279166</v>
      </c>
      <c r="AO28" s="28">
        <v>7.6034092957251795</v>
      </c>
      <c r="AP28" s="28">
        <v>1.3332533437203375</v>
      </c>
      <c r="AQ28" s="28">
        <v>1.0518007344203733</v>
      </c>
      <c r="AR28" s="28">
        <v>1.3385659022155638</v>
      </c>
      <c r="AS28" s="28">
        <v>1.3586766875717837</v>
      </c>
      <c r="AT28" s="28">
        <v>5.0822966679280581</v>
      </c>
      <c r="AU28" s="28">
        <v>1.0520732940231259</v>
      </c>
      <c r="AV28" s="28">
        <v>1.3990346891650993</v>
      </c>
      <c r="AW28" s="28">
        <v>1.6515740139426285</v>
      </c>
      <c r="AX28" s="28">
        <v>2.017054068862437</v>
      </c>
      <c r="AY28" s="28">
        <v>6.1197360659932913</v>
      </c>
      <c r="AZ28" s="28">
        <v>1.5776523545098984</v>
      </c>
      <c r="BA28" s="23">
        <v>2.1437072878877723</v>
      </c>
      <c r="BB28" s="23">
        <v>3.0838117694056284</v>
      </c>
      <c r="BC28" s="28">
        <v>3.3812062158111185</v>
      </c>
      <c r="BD28" s="28">
        <v>10.186377627614418</v>
      </c>
      <c r="BE28" s="28">
        <v>3.0462856330568173</v>
      </c>
      <c r="BF28" s="23">
        <v>3.2865429017501109</v>
      </c>
      <c r="BG28" s="23"/>
      <c r="BH28" s="28"/>
      <c r="BI28" s="27"/>
    </row>
    <row r="29" spans="1:61" x14ac:dyDescent="0.25">
      <c r="A29" s="25" t="s">
        <v>26</v>
      </c>
      <c r="B29" s="28">
        <v>1.714216126</v>
      </c>
      <c r="C29" s="28">
        <v>1.6712050888999999</v>
      </c>
      <c r="D29" s="28">
        <v>1.692328783</v>
      </c>
      <c r="E29" s="28">
        <v>1.7992747264</v>
      </c>
      <c r="F29" s="29"/>
      <c r="G29" s="28">
        <v>1.6312179206999999</v>
      </c>
      <c r="H29" s="28">
        <v>1.6062630644</v>
      </c>
      <c r="I29" s="28">
        <v>2.4305500677</v>
      </c>
      <c r="J29" s="28">
        <v>2.2516132598999996</v>
      </c>
      <c r="K29" s="21"/>
      <c r="L29" s="28">
        <v>1.9702660514999999</v>
      </c>
      <c r="M29" s="28">
        <v>1.7840046867999999</v>
      </c>
      <c r="N29" s="28">
        <v>1.663343687</v>
      </c>
      <c r="O29" s="28">
        <v>1.4894432692000001</v>
      </c>
      <c r="P29" s="21"/>
      <c r="Q29" s="28">
        <v>1.491569903</v>
      </c>
      <c r="R29" s="28">
        <v>1.5456566687</v>
      </c>
      <c r="S29" s="28">
        <v>1.6254932510000002</v>
      </c>
      <c r="T29" s="28">
        <v>1.7752941516</v>
      </c>
      <c r="U29" s="21"/>
      <c r="V29" s="28">
        <v>1.6262786602999999</v>
      </c>
      <c r="W29" s="28">
        <v>1.5675156053000001</v>
      </c>
      <c r="X29" s="28">
        <v>1.82159749</v>
      </c>
      <c r="Y29" s="28">
        <v>2.2041165999999999</v>
      </c>
      <c r="Z29" s="21"/>
      <c r="AA29" s="28">
        <v>2.0530809161999999</v>
      </c>
      <c r="AB29" s="28">
        <v>2.0164063000000003</v>
      </c>
      <c r="AC29" s="28">
        <v>2.0943436000000002</v>
      </c>
      <c r="AD29" s="28">
        <v>2.3141284999999998</v>
      </c>
      <c r="AE29" s="21"/>
      <c r="AF29" s="28">
        <v>2.2341470000000001</v>
      </c>
      <c r="AG29" s="28">
        <v>1.9921150000000001</v>
      </c>
      <c r="AH29" s="28">
        <v>2.1494219999999999</v>
      </c>
      <c r="AI29" s="28">
        <v>2.2593330000000003</v>
      </c>
      <c r="AJ29" s="21"/>
      <c r="AK29" s="28">
        <v>2.154242</v>
      </c>
      <c r="AL29" s="28">
        <v>2.2202800000000003</v>
      </c>
      <c r="AM29" s="28">
        <v>2.4074499999999999</v>
      </c>
      <c r="AN29" s="28">
        <v>2.8496599999999996</v>
      </c>
      <c r="AO29" s="21"/>
      <c r="AP29" s="28">
        <v>2.5820326046999997</v>
      </c>
      <c r="AQ29" s="28">
        <v>2.6481774462000001</v>
      </c>
      <c r="AR29" s="28">
        <v>2.4491399999999999</v>
      </c>
      <c r="AS29" s="28">
        <v>2.6154899999999999</v>
      </c>
      <c r="AT29" s="21"/>
      <c r="AU29" s="28">
        <v>3.0085432500000002</v>
      </c>
      <c r="AV29" s="28">
        <v>3.1137510000000002</v>
      </c>
      <c r="AW29" s="28">
        <v>3.1915</v>
      </c>
      <c r="AX29" s="28">
        <v>3.2298528698999998</v>
      </c>
      <c r="AY29" s="21"/>
      <c r="AZ29" s="28">
        <v>2.94034</v>
      </c>
      <c r="BA29" s="28">
        <v>3.4505599999999998</v>
      </c>
      <c r="BB29" s="28">
        <v>3.7391109999999999</v>
      </c>
      <c r="BC29" s="28">
        <v>4.1116829224</v>
      </c>
      <c r="BD29" s="119"/>
      <c r="BE29" s="28">
        <v>3.7243000000000004</v>
      </c>
      <c r="BF29" s="28">
        <v>3.9091999999999998</v>
      </c>
      <c r="BG29" s="28">
        <v>4.1657799999999998</v>
      </c>
      <c r="BH29" s="28"/>
      <c r="BI29" s="27"/>
    </row>
    <row r="30" spans="1:61" x14ac:dyDescent="0.25">
      <c r="A30" s="25" t="s">
        <v>27</v>
      </c>
      <c r="B30" s="28">
        <v>7.3843094463999996</v>
      </c>
      <c r="C30" s="28">
        <v>7.3625694488999995</v>
      </c>
      <c r="D30" s="28">
        <v>7.5768728915999999</v>
      </c>
      <c r="E30" s="28">
        <v>7.6738535754999999</v>
      </c>
      <c r="F30" s="28">
        <v>7.6738535754999999</v>
      </c>
      <c r="G30" s="28">
        <v>7.7225029502</v>
      </c>
      <c r="H30" s="28">
        <v>7.9243987611</v>
      </c>
      <c r="I30" s="28">
        <v>8.7716841972000008</v>
      </c>
      <c r="J30" s="28">
        <v>8.7327515920999996</v>
      </c>
      <c r="K30" s="28">
        <v>8.7327515920999996</v>
      </c>
      <c r="L30" s="28">
        <v>8.6399443826000013</v>
      </c>
      <c r="M30" s="28">
        <v>8.5736292656999993</v>
      </c>
      <c r="N30" s="28">
        <v>8.4006581054999998</v>
      </c>
      <c r="O30" s="28">
        <v>8.5405192025000005</v>
      </c>
      <c r="P30" s="28">
        <v>8.5405192025000005</v>
      </c>
      <c r="Q30" s="28">
        <v>8.5223070116000006</v>
      </c>
      <c r="R30" s="28">
        <v>8.6277784018000006</v>
      </c>
      <c r="S30" s="28">
        <v>8.6486432327999996</v>
      </c>
      <c r="T30" s="28">
        <v>8.9187489326999998</v>
      </c>
      <c r="U30" s="28">
        <v>8.9187489326999998</v>
      </c>
      <c r="V30" s="28">
        <v>9.0119300482</v>
      </c>
      <c r="W30" s="28">
        <v>8.9505665594999986</v>
      </c>
      <c r="X30" s="28">
        <v>9.2398945416</v>
      </c>
      <c r="Y30" s="28">
        <v>9.9517105745999999</v>
      </c>
      <c r="Z30" s="28">
        <v>9.9517105745999999</v>
      </c>
      <c r="AA30" s="28">
        <v>9.7727689546000001</v>
      </c>
      <c r="AB30" s="28">
        <v>9.9394799390999999</v>
      </c>
      <c r="AC30" s="28">
        <v>9.8972679026000012</v>
      </c>
      <c r="AD30" s="28">
        <v>10.522852724300002</v>
      </c>
      <c r="AE30" s="28">
        <v>10.522852724300002</v>
      </c>
      <c r="AF30" s="28">
        <v>10.797431643600001</v>
      </c>
      <c r="AG30" s="28">
        <v>10.589784740100001</v>
      </c>
      <c r="AH30" s="28">
        <v>10.850724382799999</v>
      </c>
      <c r="AI30" s="28">
        <v>10.925656979999999</v>
      </c>
      <c r="AJ30" s="28">
        <v>10.925656979999999</v>
      </c>
      <c r="AK30" s="28">
        <v>11.092464809200001</v>
      </c>
      <c r="AL30" s="28">
        <v>11.490021372599999</v>
      </c>
      <c r="AM30" s="28">
        <v>11.6982042891</v>
      </c>
      <c r="AN30" s="28">
        <v>12.3798896636</v>
      </c>
      <c r="AO30" s="28">
        <v>12.3798896636</v>
      </c>
      <c r="AP30" s="28">
        <v>12.0433023343</v>
      </c>
      <c r="AQ30" s="28">
        <v>12.546514567399999</v>
      </c>
      <c r="AR30" s="28">
        <v>12.6332188678</v>
      </c>
      <c r="AS30" s="28">
        <v>12.9106559455</v>
      </c>
      <c r="AT30" s="28">
        <v>12.9106559455</v>
      </c>
      <c r="AU30" s="28">
        <v>13.157608488800001</v>
      </c>
      <c r="AV30" s="28">
        <v>14.0012603376</v>
      </c>
      <c r="AW30" s="28">
        <v>13.8690422381</v>
      </c>
      <c r="AX30" s="28">
        <v>13.848809061500001</v>
      </c>
      <c r="AY30" s="28">
        <v>13.848809061500001</v>
      </c>
      <c r="AZ30" s="28">
        <v>13.442575289799999</v>
      </c>
      <c r="BA30" s="23">
        <v>13.8330573371</v>
      </c>
      <c r="BB30" s="28">
        <v>13.9444973392</v>
      </c>
      <c r="BC30" s="28">
        <v>15.257892981000001</v>
      </c>
      <c r="BD30" s="28">
        <v>15.257892981000001</v>
      </c>
      <c r="BE30" s="28">
        <v>14.866440885800001</v>
      </c>
      <c r="BF30" s="23">
        <v>15.178000000000001</v>
      </c>
      <c r="BG30" s="28"/>
      <c r="BH30" s="27"/>
      <c r="BI30" s="27"/>
    </row>
    <row r="31" spans="1:61" x14ac:dyDescent="0.25">
      <c r="A31" s="25" t="s">
        <v>28</v>
      </c>
      <c r="B31" s="28">
        <f>IFERROR(IF((G94+E94+D94+C94),B30*1000/(G94+E94+D94+C94)*100,""),"")</f>
        <v>72.785762511494241</v>
      </c>
      <c r="C31" s="28">
        <f>IFERROR(IF((H94+G94+E94+D94),C30*1000/(H94+G94+E94+D94)*100,""),"")</f>
        <v>72.385330087819156</v>
      </c>
      <c r="D31" s="28">
        <f>IFERROR(IF((I94+G94+H94+E94),D30*1000/(I94+G94+H94+E94)*100,""),"")</f>
        <v>75.564656217372331</v>
      </c>
      <c r="E31" s="28">
        <f>IFERROR(IF((J94+H94+G94+I94),E30*1000/(J94+H94+G94+I94)*100,""),"")</f>
        <v>72.612678383820608</v>
      </c>
      <c r="F31" s="28">
        <f>IFERROR(IF(K94,F30*1000/K94*100,""),"")</f>
        <v>72.612678383820608</v>
      </c>
      <c r="G31" s="28">
        <f>IFERROR(IF((L94+J94+I94+H94),G30*1000/(L94+J94+I94+H94)*100,""),"")</f>
        <v>71.591931575023608</v>
      </c>
      <c r="H31" s="28">
        <f>IFERROR(IF((M94+L94+J94+I94),H30*1000/(M94+L94+J94+I94)*100,""),"")</f>
        <v>72.452539658101401</v>
      </c>
      <c r="I31" s="28">
        <f>IFERROR(IF((N94+L94+M94+J94),I30*1000/(N94+L94+M94+J94)*100,""),"")</f>
        <v>77.570068088897699</v>
      </c>
      <c r="J31" s="28">
        <f>IFERROR(IF((O94+M94+L94+N94),J30*1000/(O94+M94+L94+N94)*100,""),"")</f>
        <v>78.423030568808613</v>
      </c>
      <c r="K31" s="28">
        <f>IFERROR(IF(P94,K30*1000/P94*100,""),"")</f>
        <v>78.423030568808613</v>
      </c>
      <c r="L31" s="28">
        <f>IFERROR(IF((Q94+O94+N94+M94),L30*1000/(Q94+O94+N94+M94)*100,""),"")</f>
        <v>77.12181963897055</v>
      </c>
      <c r="M31" s="28">
        <f>IFERROR(IF((R94+Q94+O94+N94),M30*1000/(R94+Q94+O94+N94)*100,""),"")</f>
        <v>75.594276075557872</v>
      </c>
      <c r="N31" s="28">
        <f>IFERROR(IF((S94+Q94+R94+O94),N30*1000/(S94+Q94+R94+O94)*100,""),"")</f>
        <v>72.795967119197272</v>
      </c>
      <c r="O31" s="28">
        <f>IFERROR(IF((T94+R94+Q94+S94),O30*1000/(T94+R94+Q94+S94)*100,""),"")</f>
        <v>73.737435271991785</v>
      </c>
      <c r="P31" s="28">
        <f>IFERROR(IF(U94,P30*1000/U94*100,""),"")</f>
        <v>73.737435271991785</v>
      </c>
      <c r="Q31" s="28">
        <f>IFERROR(IF((V94+T94+S94+R94),Q30*1000/(V94+T94+S94+R94)*100,""),"")</f>
        <v>74.478448927525903</v>
      </c>
      <c r="R31" s="28">
        <f>IFERROR(IF((W94+V94+T94+S94),R30*1000/(W94+V94+T94+S94)*100,""),"")</f>
        <v>76.58294475695638</v>
      </c>
      <c r="S31" s="28">
        <f>IFERROR(IF((X94+V94+W94+T94),S30*1000/(X94+V94+W94+T94)*100,""),"")</f>
        <v>79.266159769171935</v>
      </c>
      <c r="T31" s="28">
        <f>IFERROR(IF((Y94+W94+V94+X94),T30*1000/(Y94+W94+V94+X94)*100,""),"")</f>
        <v>84.546754133156668</v>
      </c>
      <c r="U31" s="28">
        <f>IFERROR(IF(Z94,U30*1000/Z94*100,""),"")</f>
        <v>84.546754133156682</v>
      </c>
      <c r="V31" s="28">
        <f>IFERROR(IF((AA94+Y94+X94+W94),V30*1000/(AA94+Y94+X94+W94)*100,""),"")</f>
        <v>85.545572921875902</v>
      </c>
      <c r="W31" s="28">
        <f>IFERROR(IF((AB94+AA94+Y94+X94),W30*1000/(AB94+AA94+Y94+X94)*100,""),"")</f>
        <v>84.610537981944077</v>
      </c>
      <c r="X31" s="28">
        <f>IFERROR(IF((AC94+AA94+AB94+Y94),X30*1000/(AC94+AA94+AB94+Y94)*100,""),"")</f>
        <v>87.09381699389057</v>
      </c>
      <c r="Y31" s="28">
        <f>IFERROR(IF((AD94+AB94+AA94+AC94),Y30*1000/(AD94+AB94+AA94+AC94)*100,""),"")</f>
        <v>94.177834746020423</v>
      </c>
      <c r="Z31" s="28">
        <f>IFERROR(IF(AE94,Z30*1000/AE94*100,""),"")</f>
        <v>94.177834746020423</v>
      </c>
      <c r="AA31" s="28">
        <f>IFERROR(IF((AF94+AD94+AC94+AB94),AA30*1000/(AF94+AD94+AC94+AB94)*100,""),"")</f>
        <v>91.01819493718159</v>
      </c>
      <c r="AB31" s="28">
        <f>IFERROR(IF((AG94+AF94+AD94+AC94),AB30*1000/(AG94+AF94+AD94+AC94)*100,""),"")</f>
        <v>91.334085518158304</v>
      </c>
      <c r="AC31" s="28">
        <f>IFERROR(IF((AH94+AF94+AG94+AD94),AC30*1000/(AH94+AF94+AG94+AD94)*100,""),"")</f>
        <v>90.059520834597507</v>
      </c>
      <c r="AD31" s="28">
        <f>IFERROR(IF((AI94+AG94+AF94+AH94),AD30*1000/(AI94+AG94+AF94+AH94)*100,""),"")</f>
        <v>91.212534674817832</v>
      </c>
      <c r="AE31" s="28">
        <f>IFERROR(IF(AJ94,AE30*1000/AJ94*100,""),"")</f>
        <v>91.212534674817832</v>
      </c>
      <c r="AF31" s="28">
        <f>IFERROR(IF((AK94+AI94+AH94+AG94),AF30*1000/(AK94+AI94+AH94+AG94)*100,""),"")</f>
        <v>91.07852821608121</v>
      </c>
      <c r="AG31" s="28">
        <f>IFERROR(IF((AL94+AK94+AI94+AH94),AG30*1000/(AL94+AK94+AI94+AH94)*100,""),"")</f>
        <v>87.02029920525429</v>
      </c>
      <c r="AH31" s="28">
        <f>IFERROR(IF((AM94+AK94+AL94+AI94),AH30*1000/(AM94+AK94+AL94+AI94)*100,""),"")</f>
        <v>87.869064064574928</v>
      </c>
      <c r="AI31" s="28">
        <f>IFERROR(IF((AN94+AL94+AK94+AM94),AI30*1000/(AN94+AL94+AK94+AM94)*100,""),"")</f>
        <v>87.741462949534821</v>
      </c>
      <c r="AJ31" s="28">
        <f>IFERROR(IF(AO94,AJ30*1000/AO94*100,""),"")</f>
        <v>87.741462949534835</v>
      </c>
      <c r="AK31" s="28">
        <f>IFERROR(IF((AP94+AN94+AM94+AL94),AK30*1000/(AP94+AN94+AM94+AL94)*100,""),"")</f>
        <v>87.451894988823327</v>
      </c>
      <c r="AL31" s="28">
        <f>IFERROR(IF((AQ94+AP94+AN94+AM94),AL30*1000/(AQ94+AP94+AN94+AM94)*100,""),"")</f>
        <v>88.743030209021143</v>
      </c>
      <c r="AM31" s="28">
        <f>IFERROR(IF((AR94+AP94+AQ94+AN94),AM30*1000/(AR94+AP94+AQ94+AN94)*100,""),"")</f>
        <v>88.097578710347506</v>
      </c>
      <c r="AN31" s="28">
        <f>IFERROR(IF((AS94+AQ94+AP94+AR94),AN30*1000/(AS94+AQ94+AP94+AR94)*100,""),"")</f>
        <v>90.756936516068791</v>
      </c>
      <c r="AO31" s="28">
        <f>IFERROR(IF(AT94,AO30*1000/AT94*100,""),"")</f>
        <v>90.756936516068791</v>
      </c>
      <c r="AP31" s="28">
        <f>IFERROR(IF((AU94+AS94+AR94+AQ94),AP30*1000/(AU94+AS94+AR94+AQ94)*100,""),"")</f>
        <v>87.775498341796137</v>
      </c>
      <c r="AQ31" s="28">
        <f>IFERROR(IF((AV94+AU94+AS94+AR94),AQ30*1000/(AV94+AU94+AS94+AR94)*100,""),"")</f>
        <v>94.647554413522343</v>
      </c>
      <c r="AR31" s="28">
        <f>IFERROR(IF((AW94+AU94+AV94+AS94),AR30*1000/(AW94+AU94+AV94+AS94)*100,""),"")</f>
        <v>97.036852155339844</v>
      </c>
      <c r="AS31" s="28">
        <f>IFERROR(IF((AX94+AV94+AU94+AW94),AS30*1000/(AX94+AV94+AU94+AW94)*100,""),"")</f>
        <v>102.34721751310431</v>
      </c>
      <c r="AT31" s="28">
        <f>IFERROR(IF(AY94,AT30*1000/AY94*100,""),"")</f>
        <v>102.34721751310431</v>
      </c>
      <c r="AU31" s="28">
        <f>IFERROR(IF((AZ94+AX94+AW94+AV94),AU30*1000/(AZ94+AX94+AW94+AV94)*100,""),"")</f>
        <v>105.89874824552352</v>
      </c>
      <c r="AV31" s="28">
        <f>IFERROR(IF((BA94+AZ94+AX94+AW94),AV30*1000/(BA94+AZ94+AX94+AW94)*100,""),"")</f>
        <v>109.09924566223224</v>
      </c>
      <c r="AW31" s="28">
        <f>IFERROR(IF((BB94+AZ94+BA94+AX94),AW30*1000/(BB94+AZ94+BA94+AX94)*100,""),"")</f>
        <v>105.5964644897704</v>
      </c>
      <c r="AX31" s="28">
        <f>IFERROR(IF((BC94+BA94+AZ94+BB94),AX30*1000/(BC94+BA94+AZ94+BB94)*100,""),"")</f>
        <v>98.922779535426301</v>
      </c>
      <c r="AY31" s="28">
        <f>IFERROR(IF(BD94,AY30*1000/BD94*100,""),"")</f>
        <v>98.922779535426315</v>
      </c>
      <c r="AZ31" s="28">
        <f>IFERROR(IF((BE94+BC94+BB94+BA94),AZ30*1000/(BE94+BC94+BB94+BA94)*100,""),"")</f>
        <v>91.997710252313354</v>
      </c>
      <c r="BA31" s="28">
        <f>IFERROR(IF((BF94+BE94+BC94+BB94),BA30*1000/(BF94+BE94+BC94+BB94)*100,""),"")</f>
        <v>87.802637266843007</v>
      </c>
      <c r="BB31" s="28">
        <f>IFERROR(IF((BG94+BE94+BF94+BC94),BB30*1000/(BG94+BE94+BF94+BC94)*100,""),"")</f>
        <v>79.722549104227596</v>
      </c>
      <c r="BC31" s="28">
        <f>IFERROR(IF((BH94+BF94+BE94+BG94),BC30*1000/(BH94+BF94+BE94+BG94)*100,""),"")</f>
        <v>78.236025706256257</v>
      </c>
      <c r="BD31" s="28">
        <f>IFERROR(IF(BI94,BD30*1000/BI94*100,""),"")</f>
        <v>78.236025706256257</v>
      </c>
      <c r="BE31" s="28">
        <f>IFERROR(IF((BJ94+BH94+BG94+BF94),BE30*1000/(BJ94+BH94+BG94+BF94)*100,""),"")</f>
        <v>70.773200761528088</v>
      </c>
      <c r="BF31" s="28">
        <f>IFERROR(IF((BK94+BJ94+BH94+BG94),BF30*1000/(BK94+BJ94+BH94+BG94)*100,""),"")</f>
        <v>67.908312492264486</v>
      </c>
      <c r="BG31" s="28">
        <f>IFERROR(IF((BL94+BJ94+BK94+BH94),BG30*1000/(BL94+BJ94+BK94+BH94)*100,""),"")</f>
        <v>0</v>
      </c>
      <c r="BH31" s="28" t="str">
        <f>IFERROR(IF((BM94+BK94+BJ94+BL94),BH30*1000/(BM94+BK94+BJ94+BL94)*100,""),"")</f>
        <v/>
      </c>
      <c r="BI31" s="28">
        <f>IFERROR(IF(BN94,BI30*1000/BN94*100,""),"")</f>
        <v>0</v>
      </c>
    </row>
    <row r="32" spans="1:61" x14ac:dyDescent="0.25">
      <c r="A32" s="35" t="s">
        <v>29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</row>
    <row r="33" spans="1:61" x14ac:dyDescent="0.25">
      <c r="A33" s="20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7"/>
      <c r="BA33" s="27"/>
      <c r="BB33" s="27"/>
      <c r="BC33" s="27"/>
      <c r="BD33" s="21"/>
      <c r="BE33" s="27"/>
      <c r="BF33" s="27"/>
      <c r="BG33" s="27"/>
      <c r="BH33" s="27"/>
      <c r="BI33" s="95"/>
    </row>
    <row r="34" spans="1:61" x14ac:dyDescent="0.25">
      <c r="A34" s="36" t="s">
        <v>31</v>
      </c>
      <c r="B34" s="23">
        <v>390.64</v>
      </c>
      <c r="C34" s="23">
        <v>418.01</v>
      </c>
      <c r="D34" s="23">
        <v>406.25</v>
      </c>
      <c r="E34" s="23">
        <v>403.58</v>
      </c>
      <c r="F34" s="21"/>
      <c r="G34" s="23">
        <v>418.58</v>
      </c>
      <c r="H34" s="23">
        <v>409.9</v>
      </c>
      <c r="I34" s="23">
        <v>405.29</v>
      </c>
      <c r="J34" s="23">
        <v>405.64</v>
      </c>
      <c r="K34" s="21"/>
      <c r="L34" s="23">
        <v>413.31</v>
      </c>
      <c r="M34" s="23">
        <v>407.28</v>
      </c>
      <c r="N34" s="23">
        <v>407.6</v>
      </c>
      <c r="O34" s="23">
        <v>474.97</v>
      </c>
      <c r="P34" s="21"/>
      <c r="Q34" s="23">
        <v>471.13</v>
      </c>
      <c r="R34" s="23">
        <v>472.53</v>
      </c>
      <c r="S34" s="23">
        <v>473.71</v>
      </c>
      <c r="T34" s="23">
        <v>483.75</v>
      </c>
      <c r="U34" s="21"/>
      <c r="V34" s="23">
        <v>480.79</v>
      </c>
      <c r="W34" s="23">
        <v>476.68</v>
      </c>
      <c r="X34" s="23">
        <v>474.46</v>
      </c>
      <c r="Y34" s="23">
        <v>483.94</v>
      </c>
      <c r="Z34" s="21"/>
      <c r="AA34" s="23">
        <v>483.45</v>
      </c>
      <c r="AB34" s="23">
        <v>480.47</v>
      </c>
      <c r="AC34" s="23">
        <v>478.41</v>
      </c>
      <c r="AD34" s="23">
        <v>484.1</v>
      </c>
      <c r="AE34" s="21"/>
      <c r="AF34" s="23">
        <v>480.06</v>
      </c>
      <c r="AG34" s="23">
        <v>482.24</v>
      </c>
      <c r="AH34" s="23">
        <v>482.71</v>
      </c>
      <c r="AI34" s="23">
        <v>483.75</v>
      </c>
      <c r="AJ34" s="21"/>
      <c r="AK34" s="23">
        <v>486.44</v>
      </c>
      <c r="AL34" s="23">
        <v>477.11</v>
      </c>
      <c r="AM34" s="23">
        <v>475.97</v>
      </c>
      <c r="AN34" s="23">
        <v>479.7</v>
      </c>
      <c r="AO34" s="21"/>
      <c r="AP34" s="23">
        <v>504.47</v>
      </c>
      <c r="AQ34" s="23">
        <v>482.36</v>
      </c>
      <c r="AR34" s="23">
        <v>488.41</v>
      </c>
      <c r="AS34" s="23">
        <v>522.59</v>
      </c>
      <c r="AT34" s="21"/>
      <c r="AU34" s="23">
        <v>531.16999999999996</v>
      </c>
      <c r="AV34" s="23">
        <v>495.86</v>
      </c>
      <c r="AW34" s="23">
        <v>484.2</v>
      </c>
      <c r="AX34" s="23">
        <v>480.14</v>
      </c>
      <c r="AY34" s="21"/>
      <c r="AZ34" s="23">
        <v>485.91</v>
      </c>
      <c r="BA34" s="23">
        <v>407.21</v>
      </c>
      <c r="BB34" s="23">
        <v>405.65</v>
      </c>
      <c r="BC34" s="23">
        <v>393.57</v>
      </c>
      <c r="BD34" s="21"/>
      <c r="BE34" s="23">
        <v>388.48</v>
      </c>
      <c r="BF34" s="23">
        <v>386.06</v>
      </c>
      <c r="BG34" s="23">
        <v>393.4</v>
      </c>
      <c r="BH34" s="23"/>
      <c r="BI34" s="95"/>
    </row>
    <row r="35" spans="1:61" x14ac:dyDescent="0.25">
      <c r="A35" s="36" t="s">
        <v>32</v>
      </c>
      <c r="B35" s="23">
        <v>388.43</v>
      </c>
      <c r="C35" s="23">
        <v>401.53</v>
      </c>
      <c r="D35" s="23">
        <v>410.66</v>
      </c>
      <c r="E35" s="23">
        <v>406.44</v>
      </c>
      <c r="F35" s="21"/>
      <c r="G35" s="23">
        <v>409.46526</v>
      </c>
      <c r="H35" s="23">
        <v>414.90207600000002</v>
      </c>
      <c r="I35" s="23">
        <v>408.65515299999998</v>
      </c>
      <c r="J35" s="23">
        <v>405.48050799999999</v>
      </c>
      <c r="K35" s="21"/>
      <c r="L35" s="23">
        <v>411.037282</v>
      </c>
      <c r="M35" s="23">
        <v>412.84285699999998</v>
      </c>
      <c r="N35" s="23">
        <v>408.47553399999998</v>
      </c>
      <c r="O35" s="23">
        <v>431.32</v>
      </c>
      <c r="P35" s="21"/>
      <c r="Q35" s="23">
        <v>477.26</v>
      </c>
      <c r="R35" s="23">
        <v>476.48</v>
      </c>
      <c r="S35" s="23">
        <v>479.39</v>
      </c>
      <c r="T35" s="23">
        <v>478.54</v>
      </c>
      <c r="U35" s="21"/>
      <c r="V35" s="23">
        <v>488.67</v>
      </c>
      <c r="W35" s="23">
        <v>479.06</v>
      </c>
      <c r="X35" s="23">
        <v>475.36</v>
      </c>
      <c r="Y35" s="23">
        <v>478.87</v>
      </c>
      <c r="Z35" s="21"/>
      <c r="AA35" s="23">
        <v>485.78</v>
      </c>
      <c r="AB35" s="23">
        <v>483.36</v>
      </c>
      <c r="AC35" s="23">
        <v>478.63</v>
      </c>
      <c r="AD35" s="23">
        <v>483.09</v>
      </c>
      <c r="AE35" s="21"/>
      <c r="AF35" s="23">
        <v>481.39</v>
      </c>
      <c r="AG35" s="23">
        <v>482.69</v>
      </c>
      <c r="AH35" s="23">
        <v>482.56</v>
      </c>
      <c r="AI35" s="23">
        <v>485.31</v>
      </c>
      <c r="AJ35" s="21"/>
      <c r="AK35" s="23">
        <v>487.23</v>
      </c>
      <c r="AL35" s="23">
        <v>481.1</v>
      </c>
      <c r="AM35" s="23">
        <v>476.24</v>
      </c>
      <c r="AN35" s="23">
        <v>477.21</v>
      </c>
      <c r="AO35" s="21"/>
      <c r="AP35" s="23">
        <v>482.32</v>
      </c>
      <c r="AQ35" s="23">
        <v>484.64629029999998</v>
      </c>
      <c r="AR35" s="23">
        <v>485.57707690000001</v>
      </c>
      <c r="AS35" s="23">
        <v>503.42</v>
      </c>
      <c r="AT35" s="21"/>
      <c r="AU35" s="23">
        <v>524.14</v>
      </c>
      <c r="AV35" s="23">
        <v>520.02</v>
      </c>
      <c r="AW35" s="23">
        <v>490.24</v>
      </c>
      <c r="AX35" s="23">
        <v>480.68</v>
      </c>
      <c r="AY35" s="21"/>
      <c r="AZ35" s="23">
        <v>486.4</v>
      </c>
      <c r="BA35" s="23">
        <v>450.07</v>
      </c>
      <c r="BB35" s="23">
        <v>408.64</v>
      </c>
      <c r="BC35" s="23">
        <v>397.55</v>
      </c>
      <c r="BD35" s="21"/>
      <c r="BE35" s="23">
        <v>392.59</v>
      </c>
      <c r="BF35" s="23">
        <v>386.99</v>
      </c>
      <c r="BG35" s="23">
        <v>386.55</v>
      </c>
      <c r="BH35" s="23"/>
      <c r="BI35" s="95"/>
    </row>
    <row r="36" spans="1:61" ht="30" x14ac:dyDescent="0.25">
      <c r="A36" s="37" t="s">
        <v>45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15"/>
      <c r="BA36" s="115"/>
      <c r="BB36" s="115"/>
      <c r="BC36" s="115"/>
      <c r="BD36" s="21"/>
      <c r="BE36" s="115"/>
      <c r="BF36" s="115"/>
      <c r="BG36" s="115"/>
      <c r="BH36" s="115"/>
      <c r="BI36" s="95"/>
    </row>
    <row r="37" spans="1:61" x14ac:dyDescent="0.25">
      <c r="A37" s="24" t="s">
        <v>34</v>
      </c>
      <c r="B37" s="28">
        <v>100.41</v>
      </c>
      <c r="C37" s="28">
        <v>94.7</v>
      </c>
      <c r="D37" s="28">
        <v>91.5</v>
      </c>
      <c r="E37" s="28">
        <v>92.36</v>
      </c>
      <c r="F37" s="29"/>
      <c r="G37" s="28">
        <v>94.1</v>
      </c>
      <c r="H37" s="28">
        <v>93.18</v>
      </c>
      <c r="I37" s="28">
        <v>98.71</v>
      </c>
      <c r="J37" s="28">
        <v>98.84</v>
      </c>
      <c r="K37" s="21"/>
      <c r="L37" s="28">
        <v>102.00316530000001</v>
      </c>
      <c r="M37" s="28">
        <v>100.4879743</v>
      </c>
      <c r="N37" s="28">
        <v>101.7394165</v>
      </c>
      <c r="O37" s="28">
        <v>107.8838258</v>
      </c>
      <c r="P37" s="21"/>
      <c r="Q37" s="28">
        <v>113.7184072</v>
      </c>
      <c r="R37" s="28">
        <v>107.3482954</v>
      </c>
      <c r="S37" s="28">
        <v>107.8131904</v>
      </c>
      <c r="T37" s="28">
        <v>110.3559881</v>
      </c>
      <c r="U37" s="21"/>
      <c r="V37" s="28">
        <v>113.7853339</v>
      </c>
      <c r="W37" s="28">
        <v>108.2310322</v>
      </c>
      <c r="X37" s="28">
        <v>105.59403639999999</v>
      </c>
      <c r="Y37" s="28">
        <v>107.9023787</v>
      </c>
      <c r="Z37" s="21"/>
      <c r="AA37" s="28">
        <v>108.5114636</v>
      </c>
      <c r="AB37" s="28">
        <v>105.1724208</v>
      </c>
      <c r="AC37" s="28">
        <v>100.1824281</v>
      </c>
      <c r="AD37" s="28">
        <v>101.7862135</v>
      </c>
      <c r="AE37" s="21"/>
      <c r="AF37" s="28">
        <v>102.8629966</v>
      </c>
      <c r="AG37" s="28">
        <v>103.6015675</v>
      </c>
      <c r="AH37" s="28">
        <v>105.1487487</v>
      </c>
      <c r="AI37" s="28">
        <v>106.3379857</v>
      </c>
      <c r="AJ37" s="21"/>
      <c r="AK37" s="28">
        <v>107.8801665</v>
      </c>
      <c r="AL37" s="28">
        <v>109.05954819999999</v>
      </c>
      <c r="AM37" s="28">
        <v>105.99</v>
      </c>
      <c r="AN37" s="28">
        <v>110.28011979999999</v>
      </c>
      <c r="AO37" s="21"/>
      <c r="AP37" s="28">
        <v>113.58951589999999</v>
      </c>
      <c r="AQ37" s="28">
        <v>118</v>
      </c>
      <c r="AR37" s="28">
        <v>117.99</v>
      </c>
      <c r="AS37" s="28">
        <v>110.82</v>
      </c>
      <c r="AT37" s="21"/>
      <c r="AU37" s="28">
        <v>106.08</v>
      </c>
      <c r="AV37" s="28">
        <v>106.72</v>
      </c>
      <c r="AW37" s="28">
        <v>111.42</v>
      </c>
      <c r="AX37" s="28">
        <v>115.3</v>
      </c>
      <c r="AY37" s="21"/>
      <c r="AZ37" s="28">
        <v>118.6</v>
      </c>
      <c r="BA37" s="28">
        <v>130.35</v>
      </c>
      <c r="BB37" s="28">
        <v>139.30000000000001</v>
      </c>
      <c r="BC37" s="28">
        <v>145.74</v>
      </c>
      <c r="BD37" s="21"/>
      <c r="BE37" s="28">
        <v>228.76</v>
      </c>
      <c r="BF37" s="28">
        <v>233.97</v>
      </c>
      <c r="BG37" s="28"/>
      <c r="BH37" s="27"/>
      <c r="BI37" s="95"/>
    </row>
    <row r="38" spans="1:61" x14ac:dyDescent="0.25">
      <c r="A38" s="24" t="s">
        <v>35</v>
      </c>
      <c r="B38" s="21"/>
      <c r="C38" s="21"/>
      <c r="D38" s="21"/>
      <c r="E38" s="21"/>
      <c r="F38" s="28">
        <v>94.738062123319452</v>
      </c>
      <c r="G38" s="21"/>
      <c r="H38" s="21"/>
      <c r="I38" s="21"/>
      <c r="J38" s="21"/>
      <c r="K38" s="28">
        <v>96.206150517694354</v>
      </c>
      <c r="L38" s="21"/>
      <c r="M38" s="21"/>
      <c r="N38" s="21"/>
      <c r="O38" s="21"/>
      <c r="P38" s="28">
        <v>103.02889816102613</v>
      </c>
      <c r="Q38" s="21"/>
      <c r="R38" s="21"/>
      <c r="S38" s="21"/>
      <c r="T38" s="21"/>
      <c r="U38" s="28">
        <v>109.80528511821979</v>
      </c>
      <c r="V38" s="21"/>
      <c r="W38" s="21"/>
      <c r="X38" s="21"/>
      <c r="Y38" s="21"/>
      <c r="Z38" s="28">
        <v>108.87807139545669</v>
      </c>
      <c r="AA38" s="21"/>
      <c r="AB38" s="21"/>
      <c r="AC38" s="21"/>
      <c r="AD38" s="21"/>
      <c r="AE38" s="28">
        <v>103.90975119765108</v>
      </c>
      <c r="AF38" s="21"/>
      <c r="AG38" s="21"/>
      <c r="AH38" s="21"/>
      <c r="AI38" s="21"/>
      <c r="AJ38" s="28">
        <v>108.23674857054553</v>
      </c>
      <c r="AK38" s="21"/>
      <c r="AL38" s="21"/>
      <c r="AM38" s="21"/>
      <c r="AN38" s="21"/>
      <c r="AO38" s="28">
        <v>112.0383248338742</v>
      </c>
      <c r="AP38" s="21"/>
      <c r="AQ38" s="21"/>
      <c r="AR38" s="21"/>
      <c r="AS38" s="21"/>
      <c r="AT38" s="28">
        <v>113.96</v>
      </c>
      <c r="AU38" s="21"/>
      <c r="AV38" s="21"/>
      <c r="AW38" s="21"/>
      <c r="AX38" s="21"/>
      <c r="AY38" s="28">
        <v>112.37</v>
      </c>
      <c r="AZ38" s="21"/>
      <c r="BA38" s="21"/>
      <c r="BB38" s="21"/>
      <c r="BC38" s="21"/>
      <c r="BD38" s="28">
        <v>186.33</v>
      </c>
      <c r="BE38" s="95"/>
      <c r="BF38" s="95"/>
      <c r="BG38" s="95"/>
      <c r="BH38" s="95"/>
      <c r="BI38" s="27"/>
    </row>
    <row r="39" spans="1:61" ht="15" customHeight="1" x14ac:dyDescent="0.25">
      <c r="B39" s="38"/>
      <c r="C39" s="38"/>
      <c r="D39" s="38"/>
      <c r="E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50" spans="1:66" collapsed="1" x14ac:dyDescent="0.25"/>
    <row r="51" spans="1:66" hidden="1" outlineLevel="1" x14ac:dyDescent="0.25">
      <c r="A51" s="126"/>
      <c r="B51" s="132">
        <v>2011</v>
      </c>
      <c r="C51" s="132"/>
      <c r="D51" s="132"/>
      <c r="E51" s="133"/>
      <c r="F51" s="134"/>
      <c r="G51" s="136">
        <v>2012</v>
      </c>
      <c r="H51" s="137"/>
      <c r="I51" s="137"/>
      <c r="J51" s="138"/>
      <c r="K51" s="125"/>
      <c r="L51" s="129">
        <v>2013</v>
      </c>
      <c r="M51" s="129"/>
      <c r="N51" s="129"/>
      <c r="O51" s="130"/>
      <c r="P51" s="122"/>
      <c r="Q51" s="124">
        <v>2014</v>
      </c>
      <c r="R51" s="124"/>
      <c r="S51" s="124"/>
      <c r="T51" s="125"/>
      <c r="U51" s="122"/>
      <c r="V51" s="124">
        <v>2015</v>
      </c>
      <c r="W51" s="124"/>
      <c r="X51" s="124"/>
      <c r="Y51" s="125"/>
      <c r="Z51" s="122"/>
      <c r="AA51" s="124">
        <v>2016</v>
      </c>
      <c r="AB51" s="124"/>
      <c r="AC51" s="124"/>
      <c r="AD51" s="125"/>
      <c r="AE51" s="122"/>
      <c r="AF51" s="124">
        <v>2017</v>
      </c>
      <c r="AG51" s="124"/>
      <c r="AH51" s="124"/>
      <c r="AI51" s="125"/>
      <c r="AJ51" s="122"/>
      <c r="AK51" s="124">
        <v>2018</v>
      </c>
      <c r="AL51" s="124"/>
      <c r="AM51" s="124"/>
      <c r="AN51" s="125"/>
      <c r="AO51" s="122"/>
      <c r="AP51" s="124">
        <v>2019</v>
      </c>
      <c r="AQ51" s="124"/>
      <c r="AR51" s="124"/>
      <c r="AS51" s="125"/>
      <c r="AT51" s="122"/>
      <c r="AU51" s="124">
        <v>2020</v>
      </c>
      <c r="AV51" s="124"/>
      <c r="AW51" s="124"/>
      <c r="AX51" s="125"/>
      <c r="AY51" s="122"/>
      <c r="AZ51" s="124">
        <v>2021</v>
      </c>
      <c r="BA51" s="124"/>
      <c r="BB51" s="124"/>
      <c r="BC51" s="125"/>
      <c r="BD51" s="122"/>
      <c r="BE51" s="124">
        <v>2022</v>
      </c>
      <c r="BF51" s="124"/>
      <c r="BG51" s="124"/>
      <c r="BH51" s="125"/>
      <c r="BI51" s="122">
        <v>2022</v>
      </c>
      <c r="BJ51" s="124">
        <v>2023</v>
      </c>
      <c r="BK51" s="124"/>
      <c r="BL51" s="124"/>
      <c r="BM51" s="125"/>
      <c r="BN51" s="122">
        <v>2023</v>
      </c>
    </row>
    <row r="52" spans="1:66" hidden="1" outlineLevel="1" x14ac:dyDescent="0.25">
      <c r="A52" s="127"/>
      <c r="B52" s="14" t="s">
        <v>0</v>
      </c>
      <c r="C52" s="14" t="s">
        <v>1</v>
      </c>
      <c r="D52" s="14" t="s">
        <v>2</v>
      </c>
      <c r="E52" s="14" t="s">
        <v>3</v>
      </c>
      <c r="F52" s="135"/>
      <c r="G52" s="15" t="s">
        <v>0</v>
      </c>
      <c r="H52" s="15" t="s">
        <v>1</v>
      </c>
      <c r="I52" s="15" t="s">
        <v>2</v>
      </c>
      <c r="J52" s="15" t="s">
        <v>3</v>
      </c>
      <c r="K52" s="128"/>
      <c r="L52" s="15" t="s">
        <v>0</v>
      </c>
      <c r="M52" s="15" t="s">
        <v>1</v>
      </c>
      <c r="N52" s="15" t="s">
        <v>2</v>
      </c>
      <c r="O52" s="15" t="s">
        <v>3</v>
      </c>
      <c r="P52" s="128"/>
      <c r="Q52" s="14" t="s">
        <v>0</v>
      </c>
      <c r="R52" s="14" t="s">
        <v>1</v>
      </c>
      <c r="S52" s="14" t="s">
        <v>2</v>
      </c>
      <c r="T52" s="14" t="s">
        <v>3</v>
      </c>
      <c r="U52" s="128"/>
      <c r="V52" s="14" t="s">
        <v>0</v>
      </c>
      <c r="W52" s="14" t="s">
        <v>1</v>
      </c>
      <c r="X52" s="14" t="s">
        <v>2</v>
      </c>
      <c r="Y52" s="14" t="s">
        <v>3</v>
      </c>
      <c r="Z52" s="128"/>
      <c r="AA52" s="14" t="s">
        <v>0</v>
      </c>
      <c r="AB52" s="14" t="s">
        <v>1</v>
      </c>
      <c r="AC52" s="14" t="s">
        <v>2</v>
      </c>
      <c r="AD52" s="14" t="s">
        <v>3</v>
      </c>
      <c r="AE52" s="128"/>
      <c r="AF52" s="14" t="s">
        <v>0</v>
      </c>
      <c r="AG52" s="14" t="s">
        <v>1</v>
      </c>
      <c r="AH52" s="14" t="s">
        <v>2</v>
      </c>
      <c r="AI52" s="14" t="s">
        <v>3</v>
      </c>
      <c r="AJ52" s="128"/>
      <c r="AK52" s="14" t="s">
        <v>0</v>
      </c>
      <c r="AL52" s="14" t="s">
        <v>1</v>
      </c>
      <c r="AM52" s="14" t="s">
        <v>2</v>
      </c>
      <c r="AN52" s="14" t="s">
        <v>3</v>
      </c>
      <c r="AO52" s="128"/>
      <c r="AP52" s="14" t="s">
        <v>0</v>
      </c>
      <c r="AQ52" s="14" t="s">
        <v>1</v>
      </c>
      <c r="AR52" s="14" t="s">
        <v>2</v>
      </c>
      <c r="AS52" s="14" t="s">
        <v>3</v>
      </c>
      <c r="AT52" s="128"/>
      <c r="AU52" s="14" t="s">
        <v>0</v>
      </c>
      <c r="AV52" s="14" t="s">
        <v>1</v>
      </c>
      <c r="AW52" s="14" t="s">
        <v>2</v>
      </c>
      <c r="AX52" s="14" t="s">
        <v>3</v>
      </c>
      <c r="AY52" s="128"/>
      <c r="AZ52" s="14" t="s">
        <v>0</v>
      </c>
      <c r="BA52" s="14" t="s">
        <v>1</v>
      </c>
      <c r="BB52" s="14" t="s">
        <v>2</v>
      </c>
      <c r="BC52" s="14" t="s">
        <v>3</v>
      </c>
      <c r="BD52" s="128"/>
      <c r="BE52" s="14" t="s">
        <v>0</v>
      </c>
      <c r="BF52" s="14" t="s">
        <v>1</v>
      </c>
      <c r="BG52" s="14" t="s">
        <v>2</v>
      </c>
      <c r="BH52" s="14" t="s">
        <v>3</v>
      </c>
      <c r="BI52" s="128"/>
      <c r="BJ52" s="92" t="s">
        <v>0</v>
      </c>
      <c r="BK52" s="92" t="s">
        <v>1</v>
      </c>
      <c r="BL52" s="92" t="s">
        <v>2</v>
      </c>
      <c r="BM52" s="92" t="s">
        <v>3</v>
      </c>
      <c r="BN52" s="128"/>
    </row>
    <row r="53" spans="1:66" hidden="1" outlineLevel="1" x14ac:dyDescent="0.25">
      <c r="A53" s="39" t="s">
        <v>11</v>
      </c>
      <c r="B53" s="9">
        <v>506.32549999999998</v>
      </c>
      <c r="C53" s="9">
        <v>520.18015160000004</v>
      </c>
      <c r="D53" s="9">
        <v>570.59625770000002</v>
      </c>
      <c r="E53" s="9">
        <v>671.27054840000005</v>
      </c>
      <c r="F53" s="9"/>
      <c r="G53" s="9">
        <v>553.757161</v>
      </c>
      <c r="H53" s="9">
        <v>563.61334880000004</v>
      </c>
      <c r="I53" s="9">
        <v>603.84814589999996</v>
      </c>
      <c r="J53" s="9">
        <v>683.84600390000003</v>
      </c>
      <c r="K53" s="9"/>
      <c r="L53" s="9">
        <v>645.01867900000002</v>
      </c>
      <c r="M53" s="9">
        <v>659.17371290000006</v>
      </c>
      <c r="N53" s="9">
        <v>722.58676379999997</v>
      </c>
      <c r="O53" s="9">
        <v>888.0566331</v>
      </c>
      <c r="P53" s="9"/>
      <c r="Q53" s="9">
        <v>779.40940860000001</v>
      </c>
      <c r="R53" s="9">
        <v>713.26160600000003</v>
      </c>
      <c r="S53" s="9">
        <v>718.84276509999995</v>
      </c>
      <c r="T53" s="9">
        <v>886.76526539999998</v>
      </c>
      <c r="U53" s="9"/>
      <c r="V53" s="9">
        <v>791.99281699999995</v>
      </c>
      <c r="W53" s="9">
        <v>818.04011030000004</v>
      </c>
      <c r="X53" s="9">
        <v>877.60302650000006</v>
      </c>
      <c r="Y53" s="9">
        <v>921.32500000000005</v>
      </c>
      <c r="Z53" s="9"/>
      <c r="AA53" s="9">
        <v>849.80200000000002</v>
      </c>
      <c r="AB53" s="9">
        <v>777.04386109999996</v>
      </c>
      <c r="AC53" s="9">
        <v>897.94917380000004</v>
      </c>
      <c r="AD53" s="9">
        <v>1042.2994636999999</v>
      </c>
      <c r="AE53" s="9"/>
      <c r="AF53" s="9">
        <v>970.45703100000003</v>
      </c>
      <c r="AG53" s="9">
        <v>956.52844800000003</v>
      </c>
      <c r="AH53" s="9">
        <v>979.09174359999997</v>
      </c>
      <c r="AI53" s="9">
        <v>1032.0048585</v>
      </c>
      <c r="AJ53" s="9"/>
      <c r="AK53" s="9">
        <v>986.59649869999998</v>
      </c>
      <c r="AL53" s="9">
        <v>975.84851070000002</v>
      </c>
      <c r="AM53" s="9">
        <v>1111.0333244000001</v>
      </c>
      <c r="AN53" s="9">
        <v>1215.5854644000001</v>
      </c>
      <c r="AO53" s="9"/>
      <c r="AP53" s="9">
        <v>1195.6075599999999</v>
      </c>
      <c r="AQ53" s="9">
        <v>1128.9158680999999</v>
      </c>
      <c r="AR53" s="9">
        <v>1130.7632942</v>
      </c>
      <c r="AS53" s="9">
        <v>1322.2295706</v>
      </c>
      <c r="AT53" s="9"/>
      <c r="AU53" s="9">
        <v>1243.7847151999999</v>
      </c>
      <c r="AV53" s="9">
        <v>1265.8815006</v>
      </c>
      <c r="AW53" s="9">
        <v>1272.8364921</v>
      </c>
      <c r="AX53" s="9">
        <v>1563.6688091000001</v>
      </c>
      <c r="AY53" s="9"/>
      <c r="AZ53" s="9">
        <v>1497.5294647999999</v>
      </c>
      <c r="BA53" s="9">
        <v>1671.9926404</v>
      </c>
      <c r="BB53" s="9">
        <v>1711.8367998000001</v>
      </c>
      <c r="BC53" s="9">
        <v>1830.704888</v>
      </c>
      <c r="BD53" s="9"/>
      <c r="BE53" s="70">
        <v>1607.4333531090001</v>
      </c>
      <c r="BF53" s="70">
        <v>1692.3573768311999</v>
      </c>
      <c r="BG53" s="70">
        <v>1778.5546406051003</v>
      </c>
      <c r="BH53" s="70">
        <v>1922.0509282550001</v>
      </c>
      <c r="BI53" s="27"/>
      <c r="BJ53" s="70">
        <v>1745.2878348401</v>
      </c>
      <c r="BK53" s="70">
        <v>1717.6894008881</v>
      </c>
      <c r="BL53" s="70">
        <v>1738.4292947766</v>
      </c>
      <c r="BM53" s="70"/>
      <c r="BN53" s="27"/>
    </row>
    <row r="54" spans="1:66" hidden="1" outlineLevel="1" x14ac:dyDescent="0.25"/>
    <row r="55" spans="1:66" hidden="1" outlineLevel="1" x14ac:dyDescent="0.25">
      <c r="A55" s="126"/>
      <c r="B55" s="132">
        <v>2011</v>
      </c>
      <c r="C55" s="132"/>
      <c r="D55" s="132"/>
      <c r="E55" s="133"/>
      <c r="F55" s="134"/>
      <c r="G55" s="136">
        <v>2012</v>
      </c>
      <c r="H55" s="137"/>
      <c r="I55" s="137"/>
      <c r="J55" s="138"/>
      <c r="K55" s="125"/>
      <c r="L55" s="129">
        <v>2013</v>
      </c>
      <c r="M55" s="129"/>
      <c r="N55" s="129"/>
      <c r="O55" s="130"/>
      <c r="P55" s="122"/>
      <c r="Q55" s="124">
        <v>2014</v>
      </c>
      <c r="R55" s="124"/>
      <c r="S55" s="124"/>
      <c r="T55" s="125"/>
      <c r="U55" s="122"/>
      <c r="V55" s="124">
        <v>2015</v>
      </c>
      <c r="W55" s="124"/>
      <c r="X55" s="124"/>
      <c r="Y55" s="125"/>
      <c r="Z55" s="122"/>
      <c r="AA55" s="124">
        <v>2016</v>
      </c>
      <c r="AB55" s="124"/>
      <c r="AC55" s="124"/>
      <c r="AD55" s="125"/>
      <c r="AE55" s="122"/>
      <c r="AF55" s="124">
        <v>2017</v>
      </c>
      <c r="AG55" s="124"/>
      <c r="AH55" s="124"/>
      <c r="AI55" s="125"/>
      <c r="AJ55" s="122"/>
      <c r="AK55" s="124">
        <v>2018</v>
      </c>
      <c r="AL55" s="124"/>
      <c r="AM55" s="124"/>
      <c r="AN55" s="125"/>
      <c r="AO55" s="122"/>
      <c r="AP55" s="124">
        <v>2019</v>
      </c>
      <c r="AQ55" s="124"/>
      <c r="AR55" s="124"/>
      <c r="AS55" s="125"/>
      <c r="AT55" s="122"/>
      <c r="AU55" s="124">
        <v>2020</v>
      </c>
      <c r="AV55" s="124"/>
      <c r="AW55" s="124"/>
      <c r="AX55" s="125"/>
      <c r="AY55" s="122"/>
      <c r="AZ55" s="124">
        <v>2021</v>
      </c>
      <c r="BA55" s="124"/>
      <c r="BB55" s="124"/>
      <c r="BC55" s="125"/>
      <c r="BD55" s="122"/>
      <c r="BE55" s="124">
        <v>2022</v>
      </c>
      <c r="BF55" s="124"/>
      <c r="BG55" s="124"/>
      <c r="BH55" s="125"/>
      <c r="BI55" s="122">
        <v>2022</v>
      </c>
      <c r="BJ55" s="124">
        <v>2023</v>
      </c>
      <c r="BK55" s="124"/>
      <c r="BL55" s="124"/>
      <c r="BM55" s="125"/>
      <c r="BN55" s="122">
        <v>2023</v>
      </c>
    </row>
    <row r="56" spans="1:66" hidden="1" outlineLevel="1" x14ac:dyDescent="0.25">
      <c r="A56" s="127"/>
      <c r="B56" s="14" t="s">
        <v>0</v>
      </c>
      <c r="C56" s="14" t="s">
        <v>1</v>
      </c>
      <c r="D56" s="14" t="s">
        <v>2</v>
      </c>
      <c r="E56" s="14" t="s">
        <v>3</v>
      </c>
      <c r="F56" s="135"/>
      <c r="G56" s="15" t="s">
        <v>0</v>
      </c>
      <c r="H56" s="15" t="s">
        <v>1</v>
      </c>
      <c r="I56" s="15" t="s">
        <v>2</v>
      </c>
      <c r="J56" s="15" t="s">
        <v>3</v>
      </c>
      <c r="K56" s="128"/>
      <c r="L56" s="15" t="s">
        <v>0</v>
      </c>
      <c r="M56" s="15" t="s">
        <v>1</v>
      </c>
      <c r="N56" s="15" t="s">
        <v>2</v>
      </c>
      <c r="O56" s="15" t="s">
        <v>3</v>
      </c>
      <c r="P56" s="128"/>
      <c r="Q56" s="14" t="s">
        <v>0</v>
      </c>
      <c r="R56" s="14" t="s">
        <v>1</v>
      </c>
      <c r="S56" s="14" t="s">
        <v>2</v>
      </c>
      <c r="T56" s="14" t="s">
        <v>3</v>
      </c>
      <c r="U56" s="128"/>
      <c r="V56" s="14" t="s">
        <v>0</v>
      </c>
      <c r="W56" s="14" t="s">
        <v>1</v>
      </c>
      <c r="X56" s="14" t="s">
        <v>2</v>
      </c>
      <c r="Y56" s="14" t="s">
        <v>3</v>
      </c>
      <c r="Z56" s="128"/>
      <c r="AA56" s="14" t="s">
        <v>0</v>
      </c>
      <c r="AB56" s="14" t="s">
        <v>1</v>
      </c>
      <c r="AC56" s="14" t="s">
        <v>2</v>
      </c>
      <c r="AD56" s="14" t="s">
        <v>3</v>
      </c>
      <c r="AE56" s="128"/>
      <c r="AF56" s="14" t="s">
        <v>0</v>
      </c>
      <c r="AG56" s="14" t="s">
        <v>1</v>
      </c>
      <c r="AH56" s="14" t="s">
        <v>2</v>
      </c>
      <c r="AI56" s="14" t="s">
        <v>3</v>
      </c>
      <c r="AJ56" s="128"/>
      <c r="AK56" s="14" t="s">
        <v>0</v>
      </c>
      <c r="AL56" s="14" t="s">
        <v>1</v>
      </c>
      <c r="AM56" s="14" t="s">
        <v>2</v>
      </c>
      <c r="AN56" s="14" t="s">
        <v>3</v>
      </c>
      <c r="AO56" s="128"/>
      <c r="AP56" s="14" t="s">
        <v>0</v>
      </c>
      <c r="AQ56" s="14" t="s">
        <v>1</v>
      </c>
      <c r="AR56" s="14" t="s">
        <v>2</v>
      </c>
      <c r="AS56" s="14" t="s">
        <v>3</v>
      </c>
      <c r="AT56" s="128"/>
      <c r="AU56" s="14" t="s">
        <v>0</v>
      </c>
      <c r="AV56" s="14" t="s">
        <v>1</v>
      </c>
      <c r="AW56" s="14" t="s">
        <v>2</v>
      </c>
      <c r="AX56" s="14" t="s">
        <v>3</v>
      </c>
      <c r="AY56" s="128"/>
      <c r="AZ56" s="14" t="s">
        <v>0</v>
      </c>
      <c r="BA56" s="14" t="s">
        <v>1</v>
      </c>
      <c r="BB56" s="14" t="s">
        <v>2</v>
      </c>
      <c r="BC56" s="14" t="s">
        <v>3</v>
      </c>
      <c r="BD56" s="128"/>
      <c r="BE56" s="14" t="s">
        <v>0</v>
      </c>
      <c r="BF56" s="14" t="s">
        <v>1</v>
      </c>
      <c r="BG56" s="14" t="s">
        <v>2</v>
      </c>
      <c r="BH56" s="14" t="s">
        <v>3</v>
      </c>
      <c r="BI56" s="128"/>
      <c r="BJ56" s="92" t="s">
        <v>0</v>
      </c>
      <c r="BK56" s="92" t="s">
        <v>1</v>
      </c>
      <c r="BL56" s="92" t="s">
        <v>2</v>
      </c>
      <c r="BM56" s="92" t="s">
        <v>3</v>
      </c>
      <c r="BN56" s="128"/>
    </row>
    <row r="57" spans="1:66" hidden="1" outlineLevel="1" x14ac:dyDescent="0.25">
      <c r="A57" s="39" t="s">
        <v>12</v>
      </c>
      <c r="B57" s="9">
        <v>508.18847</v>
      </c>
      <c r="C57" s="9">
        <v>548.24837339999999</v>
      </c>
      <c r="D57" s="9">
        <v>591.90274509999995</v>
      </c>
      <c r="E57" s="9">
        <v>659.43662370000004</v>
      </c>
      <c r="F57" s="9"/>
      <c r="G57" s="9">
        <v>649.85457259999998</v>
      </c>
      <c r="H57" s="9">
        <v>654.81898379999996</v>
      </c>
      <c r="I57" s="9">
        <v>689.10495270000001</v>
      </c>
      <c r="J57" s="9">
        <v>737.98255470000004</v>
      </c>
      <c r="K57" s="9"/>
      <c r="L57" s="9">
        <v>713.44539750000001</v>
      </c>
      <c r="M57" s="9">
        <v>731.22804550000001</v>
      </c>
      <c r="N57" s="9">
        <v>760.23911439999995</v>
      </c>
      <c r="O57" s="9">
        <v>848.04591770000002</v>
      </c>
      <c r="P57" s="9"/>
      <c r="Q57" s="9">
        <v>791.34820390000004</v>
      </c>
      <c r="R57" s="9">
        <v>835.51456659999997</v>
      </c>
      <c r="S57" s="9">
        <v>867.84493139999995</v>
      </c>
      <c r="T57" s="9">
        <v>818.27732890000004</v>
      </c>
      <c r="U57" s="9"/>
      <c r="V57" s="9">
        <v>756.85455679999995</v>
      </c>
      <c r="W57" s="9">
        <v>800.16609000000005</v>
      </c>
      <c r="X57" s="9">
        <v>793.09246559999997</v>
      </c>
      <c r="Y57" s="9">
        <v>860.47663039999998</v>
      </c>
      <c r="Z57" s="9"/>
      <c r="AA57" s="9">
        <v>848.43245339999999</v>
      </c>
      <c r="AB57" s="9">
        <v>926.1534752</v>
      </c>
      <c r="AC57" s="9">
        <v>960.57685939999999</v>
      </c>
      <c r="AD57" s="9">
        <v>1073.7304332000001</v>
      </c>
      <c r="AE57" s="9"/>
      <c r="AF57" s="9">
        <v>1094.5931058000001</v>
      </c>
      <c r="AG57" s="9">
        <v>1141.3571434999999</v>
      </c>
      <c r="AH57" s="9">
        <v>1227.5801919999999</v>
      </c>
      <c r="AI57" s="9">
        <v>1383.876156</v>
      </c>
      <c r="AJ57" s="9"/>
      <c r="AK57" s="9">
        <v>1375.5233186999999</v>
      </c>
      <c r="AL57" s="9">
        <v>1413.3736124</v>
      </c>
      <c r="AM57" s="9">
        <v>1458.4872283</v>
      </c>
      <c r="AN57" s="9">
        <v>1566.8244873000001</v>
      </c>
      <c r="AO57" s="9"/>
      <c r="AP57" s="9">
        <v>1564.1832563999999</v>
      </c>
      <c r="AQ57" s="9">
        <v>1610.4493356999999</v>
      </c>
      <c r="AR57" s="9">
        <v>1697.8383795</v>
      </c>
      <c r="AS57" s="9">
        <v>1903.0026794</v>
      </c>
      <c r="AT57" s="9"/>
      <c r="AU57" s="9">
        <v>1865.0006762</v>
      </c>
      <c r="AV57" s="9">
        <v>1959.3647418</v>
      </c>
      <c r="AW57" s="9">
        <v>2081.8620083999999</v>
      </c>
      <c r="AX57" s="9">
        <v>2183.9044961999998</v>
      </c>
      <c r="AY57" s="9"/>
      <c r="AZ57" s="9">
        <v>2156.3253632000001</v>
      </c>
      <c r="BA57" s="9">
        <v>2245.0820543</v>
      </c>
      <c r="BB57" s="9">
        <v>2315.5436976000001</v>
      </c>
      <c r="BC57" s="9">
        <v>2462.8319763</v>
      </c>
      <c r="BD57" s="9"/>
      <c r="BE57" s="70">
        <v>2415.0288813015204</v>
      </c>
      <c r="BF57" s="70">
        <v>2488.2739719815299</v>
      </c>
      <c r="BG57" s="70">
        <v>2565.7762628887194</v>
      </c>
      <c r="BH57" s="70">
        <v>2793.7291379415301</v>
      </c>
      <c r="BI57" s="27"/>
      <c r="BJ57" s="70">
        <v>2819.7749789520103</v>
      </c>
      <c r="BK57" s="70">
        <v>3011.8030180263304</v>
      </c>
      <c r="BL57" s="70">
        <v>3154.5152317150805</v>
      </c>
      <c r="BM57" s="70"/>
      <c r="BN57" s="27"/>
    </row>
    <row r="58" spans="1:66" hidden="1" outlineLevel="1" x14ac:dyDescent="0.25"/>
    <row r="59" spans="1:66" hidden="1" outlineLevel="1" x14ac:dyDescent="0.25">
      <c r="A59" s="126"/>
      <c r="B59" s="132">
        <v>2011</v>
      </c>
      <c r="C59" s="132"/>
      <c r="D59" s="132"/>
      <c r="E59" s="133"/>
      <c r="F59" s="134"/>
      <c r="G59" s="136">
        <v>2012</v>
      </c>
      <c r="H59" s="137"/>
      <c r="I59" s="137"/>
      <c r="J59" s="138"/>
      <c r="K59" s="125"/>
      <c r="L59" s="129">
        <v>2013</v>
      </c>
      <c r="M59" s="129"/>
      <c r="N59" s="129"/>
      <c r="O59" s="130"/>
      <c r="P59" s="122"/>
      <c r="Q59" s="124">
        <v>2014</v>
      </c>
      <c r="R59" s="124"/>
      <c r="S59" s="124"/>
      <c r="T59" s="125"/>
      <c r="U59" s="122"/>
      <c r="V59" s="124">
        <v>2015</v>
      </c>
      <c r="W59" s="124"/>
      <c r="X59" s="124"/>
      <c r="Y59" s="125"/>
      <c r="Z59" s="122"/>
      <c r="AA59" s="124">
        <v>2016</v>
      </c>
      <c r="AB59" s="124"/>
      <c r="AC59" s="124"/>
      <c r="AD59" s="125"/>
      <c r="AE59" s="122"/>
      <c r="AF59" s="124">
        <v>2017</v>
      </c>
      <c r="AG59" s="124"/>
      <c r="AH59" s="124"/>
      <c r="AI59" s="125"/>
      <c r="AJ59" s="122"/>
      <c r="AK59" s="124">
        <v>2018</v>
      </c>
      <c r="AL59" s="124"/>
      <c r="AM59" s="124"/>
      <c r="AN59" s="125"/>
      <c r="AO59" s="122"/>
      <c r="AP59" s="124">
        <v>2019</v>
      </c>
      <c r="AQ59" s="124"/>
      <c r="AR59" s="124"/>
      <c r="AS59" s="125"/>
      <c r="AT59" s="122"/>
      <c r="AU59" s="124">
        <v>2020</v>
      </c>
      <c r="AV59" s="124"/>
      <c r="AW59" s="124"/>
      <c r="AX59" s="125"/>
      <c r="AY59" s="122"/>
      <c r="AZ59" s="124">
        <v>2021</v>
      </c>
      <c r="BA59" s="124"/>
      <c r="BB59" s="124"/>
      <c r="BC59" s="125"/>
      <c r="BD59" s="122"/>
      <c r="BE59" s="124">
        <v>2022</v>
      </c>
      <c r="BF59" s="124"/>
      <c r="BG59" s="124"/>
      <c r="BH59" s="125"/>
      <c r="BI59" s="122">
        <v>2022</v>
      </c>
      <c r="BJ59" s="124">
        <v>2023</v>
      </c>
      <c r="BK59" s="124"/>
      <c r="BL59" s="124"/>
      <c r="BM59" s="125"/>
      <c r="BN59" s="122">
        <v>2023</v>
      </c>
    </row>
    <row r="60" spans="1:66" hidden="1" outlineLevel="1" x14ac:dyDescent="0.25">
      <c r="A60" s="127"/>
      <c r="B60" s="14" t="s">
        <v>0</v>
      </c>
      <c r="C60" s="14" t="s">
        <v>1</v>
      </c>
      <c r="D60" s="14" t="s">
        <v>2</v>
      </c>
      <c r="E60" s="14" t="s">
        <v>3</v>
      </c>
      <c r="F60" s="135"/>
      <c r="G60" s="15" t="s">
        <v>0</v>
      </c>
      <c r="H60" s="15" t="s">
        <v>1</v>
      </c>
      <c r="I60" s="15" t="s">
        <v>2</v>
      </c>
      <c r="J60" s="15" t="s">
        <v>3</v>
      </c>
      <c r="K60" s="128"/>
      <c r="L60" s="15" t="s">
        <v>0</v>
      </c>
      <c r="M60" s="15" t="s">
        <v>1</v>
      </c>
      <c r="N60" s="15" t="s">
        <v>2</v>
      </c>
      <c r="O60" s="15" t="s">
        <v>3</v>
      </c>
      <c r="P60" s="128"/>
      <c r="Q60" s="14" t="s">
        <v>0</v>
      </c>
      <c r="R60" s="14" t="s">
        <v>1</v>
      </c>
      <c r="S60" s="14" t="s">
        <v>2</v>
      </c>
      <c r="T60" s="14" t="s">
        <v>3</v>
      </c>
      <c r="U60" s="128"/>
      <c r="V60" s="14" t="s">
        <v>0</v>
      </c>
      <c r="W60" s="14" t="s">
        <v>1</v>
      </c>
      <c r="X60" s="14" t="s">
        <v>2</v>
      </c>
      <c r="Y60" s="14" t="s">
        <v>3</v>
      </c>
      <c r="Z60" s="128"/>
      <c r="AA60" s="14" t="s">
        <v>0</v>
      </c>
      <c r="AB60" s="14" t="s">
        <v>1</v>
      </c>
      <c r="AC60" s="14" t="s">
        <v>2</v>
      </c>
      <c r="AD60" s="14" t="s">
        <v>3</v>
      </c>
      <c r="AE60" s="128"/>
      <c r="AF60" s="14" t="s">
        <v>0</v>
      </c>
      <c r="AG60" s="14" t="s">
        <v>1</v>
      </c>
      <c r="AH60" s="14" t="s">
        <v>2</v>
      </c>
      <c r="AI60" s="14" t="s">
        <v>3</v>
      </c>
      <c r="AJ60" s="128"/>
      <c r="AK60" s="14" t="s">
        <v>0</v>
      </c>
      <c r="AL60" s="14" t="s">
        <v>1</v>
      </c>
      <c r="AM60" s="14" t="s">
        <v>2</v>
      </c>
      <c r="AN60" s="14" t="s">
        <v>3</v>
      </c>
      <c r="AO60" s="128"/>
      <c r="AP60" s="14" t="s">
        <v>0</v>
      </c>
      <c r="AQ60" s="14" t="s">
        <v>1</v>
      </c>
      <c r="AR60" s="14" t="s">
        <v>2</v>
      </c>
      <c r="AS60" s="14" t="s">
        <v>3</v>
      </c>
      <c r="AT60" s="128"/>
      <c r="AU60" s="14" t="s">
        <v>0</v>
      </c>
      <c r="AV60" s="14" t="s">
        <v>1</v>
      </c>
      <c r="AW60" s="14" t="s">
        <v>2</v>
      </c>
      <c r="AX60" s="14" t="s">
        <v>3</v>
      </c>
      <c r="AY60" s="128"/>
      <c r="AZ60" s="14" t="s">
        <v>0</v>
      </c>
      <c r="BA60" s="14" t="s">
        <v>1</v>
      </c>
      <c r="BB60" s="14" t="s">
        <v>2</v>
      </c>
      <c r="BC60" s="14" t="s">
        <v>3</v>
      </c>
      <c r="BD60" s="128"/>
      <c r="BE60" s="14" t="s">
        <v>0</v>
      </c>
      <c r="BF60" s="14" t="s">
        <v>1</v>
      </c>
      <c r="BG60" s="14" t="s">
        <v>2</v>
      </c>
      <c r="BH60" s="14" t="s">
        <v>3</v>
      </c>
      <c r="BI60" s="123"/>
      <c r="BJ60" s="92" t="s">
        <v>0</v>
      </c>
      <c r="BK60" s="92" t="s">
        <v>1</v>
      </c>
      <c r="BL60" s="92" t="s">
        <v>2</v>
      </c>
      <c r="BM60" s="92" t="s">
        <v>3</v>
      </c>
      <c r="BN60" s="123"/>
    </row>
    <row r="61" spans="1:66" hidden="1" outlineLevel="1" x14ac:dyDescent="0.25">
      <c r="A61" s="39" t="s">
        <v>13</v>
      </c>
      <c r="B61" s="9">
        <v>925.85917319999999</v>
      </c>
      <c r="C61" s="9">
        <v>974.24911910000003</v>
      </c>
      <c r="D61" s="9">
        <v>1020.5226827</v>
      </c>
      <c r="E61" s="9">
        <v>1126.9781975999999</v>
      </c>
      <c r="F61" s="9"/>
      <c r="G61" s="9">
        <v>1134.3619964</v>
      </c>
      <c r="H61" s="9">
        <v>1195.5283448</v>
      </c>
      <c r="I61" s="9">
        <v>1267.2890477000001</v>
      </c>
      <c r="J61" s="9">
        <v>1346.3649118999999</v>
      </c>
      <c r="K61" s="9"/>
      <c r="L61" s="9">
        <v>1363.8666599000001</v>
      </c>
      <c r="M61" s="9">
        <v>1383.1178649999999</v>
      </c>
      <c r="N61" s="9">
        <v>1457.9231537999999</v>
      </c>
      <c r="O61" s="9">
        <v>1545.3724963</v>
      </c>
      <c r="P61" s="9"/>
      <c r="Q61" s="9">
        <v>1539.0233271</v>
      </c>
      <c r="R61" s="9">
        <v>1587.5589832999999</v>
      </c>
      <c r="S61" s="9">
        <v>1598.4065489</v>
      </c>
      <c r="T61" s="9">
        <v>1674.1956098999999</v>
      </c>
      <c r="U61" s="9"/>
      <c r="V61" s="9">
        <v>1601.7366288000001</v>
      </c>
      <c r="W61" s="9">
        <v>1686.94658</v>
      </c>
      <c r="X61" s="9">
        <v>1715.1851485</v>
      </c>
      <c r="Y61" s="9">
        <v>1855.6759999999999</v>
      </c>
      <c r="Z61" s="9"/>
      <c r="AA61" s="9">
        <v>1872.06</v>
      </c>
      <c r="AB61" s="9">
        <v>1920.7915899</v>
      </c>
      <c r="AC61" s="9">
        <v>1993.019593</v>
      </c>
      <c r="AD61" s="9">
        <v>2180.0979201999999</v>
      </c>
      <c r="AE61" s="9"/>
      <c r="AF61" s="9">
        <v>2221.9465027000001</v>
      </c>
      <c r="AG61" s="9">
        <v>2256.0313068999999</v>
      </c>
      <c r="AH61" s="9">
        <v>2377.8493039999998</v>
      </c>
      <c r="AI61" s="9">
        <v>2582.7831720999998</v>
      </c>
      <c r="AJ61" s="9"/>
      <c r="AK61" s="9">
        <v>2564.3709841999998</v>
      </c>
      <c r="AL61" s="9">
        <v>2563.3867951000002</v>
      </c>
      <c r="AM61" s="9">
        <v>2635.4830870000001</v>
      </c>
      <c r="AN61" s="9">
        <v>2775.0951616000002</v>
      </c>
      <c r="AO61" s="9"/>
      <c r="AP61" s="9">
        <v>2750.1439774999999</v>
      </c>
      <c r="AQ61" s="9">
        <v>2792.8087489999998</v>
      </c>
      <c r="AR61" s="9">
        <v>2890.6031211999998</v>
      </c>
      <c r="AS61" s="9">
        <v>3085.3323209999999</v>
      </c>
      <c r="AT61" s="9"/>
      <c r="AU61" s="9">
        <v>3074.9985633000001</v>
      </c>
      <c r="AV61" s="9">
        <v>3089.5958541999998</v>
      </c>
      <c r="AW61" s="9">
        <v>3234.5360891</v>
      </c>
      <c r="AX61" s="9">
        <v>3362.0380246</v>
      </c>
      <c r="AY61" s="9"/>
      <c r="AZ61" s="9">
        <v>3424.9724783000001</v>
      </c>
      <c r="BA61" s="9">
        <v>3491.1394749999999</v>
      </c>
      <c r="BB61" s="9">
        <v>3605.5474284000002</v>
      </c>
      <c r="BC61" s="9">
        <v>3802.6060478999998</v>
      </c>
      <c r="BD61" s="9"/>
      <c r="BE61" s="9">
        <v>3803.9991663657306</v>
      </c>
      <c r="BF61" s="9">
        <v>3814.0192034658198</v>
      </c>
      <c r="BG61" s="9">
        <v>4049.9821403062797</v>
      </c>
      <c r="BH61" s="9">
        <v>4414.9726358241496</v>
      </c>
      <c r="BJ61" s="9">
        <v>4497.8200179642499</v>
      </c>
      <c r="BK61" s="9">
        <v>4632.8719426498301</v>
      </c>
      <c r="BL61" s="9">
        <v>4872.2656467034703</v>
      </c>
      <c r="BM61" s="9"/>
    </row>
    <row r="62" spans="1:66" hidden="1" outlineLevel="1" x14ac:dyDescent="0.25"/>
    <row r="63" spans="1:66" hidden="1" outlineLevel="1" x14ac:dyDescent="0.25">
      <c r="A63" s="126"/>
      <c r="B63" s="132">
        <v>2011</v>
      </c>
      <c r="C63" s="132"/>
      <c r="D63" s="132"/>
      <c r="E63" s="133"/>
      <c r="F63" s="134"/>
      <c r="G63" s="136">
        <v>2012</v>
      </c>
      <c r="H63" s="137"/>
      <c r="I63" s="137"/>
      <c r="J63" s="138"/>
      <c r="K63" s="125"/>
      <c r="L63" s="129">
        <v>2013</v>
      </c>
      <c r="M63" s="129"/>
      <c r="N63" s="129"/>
      <c r="O63" s="130"/>
      <c r="P63" s="122"/>
      <c r="Q63" s="124">
        <v>2014</v>
      </c>
      <c r="R63" s="124"/>
      <c r="S63" s="124"/>
      <c r="T63" s="125"/>
      <c r="U63" s="122"/>
      <c r="V63" s="124">
        <v>2015</v>
      </c>
      <c r="W63" s="124"/>
      <c r="X63" s="124"/>
      <c r="Y63" s="125"/>
      <c r="Z63" s="122"/>
      <c r="AA63" s="124">
        <v>2016</v>
      </c>
      <c r="AB63" s="124"/>
      <c r="AC63" s="124"/>
      <c r="AD63" s="125"/>
      <c r="AE63" s="122"/>
      <c r="AF63" s="124">
        <v>2017</v>
      </c>
      <c r="AG63" s="124"/>
      <c r="AH63" s="124"/>
      <c r="AI63" s="125"/>
      <c r="AJ63" s="122"/>
      <c r="AK63" s="124">
        <v>2018</v>
      </c>
      <c r="AL63" s="124"/>
      <c r="AM63" s="124"/>
      <c r="AN63" s="125"/>
      <c r="AO63" s="122"/>
      <c r="AP63" s="124">
        <v>2019</v>
      </c>
      <c r="AQ63" s="124"/>
      <c r="AR63" s="124"/>
      <c r="AS63" s="125"/>
      <c r="AT63" s="122"/>
      <c r="AU63" s="124">
        <v>2020</v>
      </c>
      <c r="AV63" s="124"/>
      <c r="AW63" s="124"/>
      <c r="AX63" s="125"/>
      <c r="AY63" s="122"/>
      <c r="AZ63" s="124">
        <v>2021</v>
      </c>
      <c r="BA63" s="124"/>
      <c r="BB63" s="124"/>
      <c r="BC63" s="125"/>
      <c r="BD63" s="122"/>
      <c r="BE63" s="124">
        <v>2022</v>
      </c>
      <c r="BF63" s="124"/>
      <c r="BG63" s="124"/>
      <c r="BH63" s="125"/>
      <c r="BI63" s="122">
        <v>2022</v>
      </c>
      <c r="BJ63" s="124">
        <v>2023</v>
      </c>
      <c r="BK63" s="124"/>
      <c r="BL63" s="124"/>
      <c r="BM63" s="125"/>
      <c r="BN63" s="122">
        <v>2023</v>
      </c>
    </row>
    <row r="64" spans="1:66" hidden="1" outlineLevel="1" x14ac:dyDescent="0.25">
      <c r="A64" s="127"/>
      <c r="B64" s="14" t="s">
        <v>0</v>
      </c>
      <c r="C64" s="14" t="s">
        <v>1</v>
      </c>
      <c r="D64" s="14" t="s">
        <v>2</v>
      </c>
      <c r="E64" s="14" t="s">
        <v>3</v>
      </c>
      <c r="F64" s="135"/>
      <c r="G64" s="15" t="s">
        <v>0</v>
      </c>
      <c r="H64" s="15" t="s">
        <v>1</v>
      </c>
      <c r="I64" s="15" t="s">
        <v>2</v>
      </c>
      <c r="J64" s="15" t="s">
        <v>3</v>
      </c>
      <c r="K64" s="128"/>
      <c r="L64" s="15" t="s">
        <v>0</v>
      </c>
      <c r="M64" s="15" t="s">
        <v>1</v>
      </c>
      <c r="N64" s="15" t="s">
        <v>2</v>
      </c>
      <c r="O64" s="15" t="s">
        <v>3</v>
      </c>
      <c r="P64" s="128"/>
      <c r="Q64" s="14" t="s">
        <v>0</v>
      </c>
      <c r="R64" s="14" t="s">
        <v>1</v>
      </c>
      <c r="S64" s="14" t="s">
        <v>2</v>
      </c>
      <c r="T64" s="14" t="s">
        <v>3</v>
      </c>
      <c r="U64" s="128"/>
      <c r="V64" s="14" t="s">
        <v>0</v>
      </c>
      <c r="W64" s="14" t="s">
        <v>1</v>
      </c>
      <c r="X64" s="14" t="s">
        <v>2</v>
      </c>
      <c r="Y64" s="14" t="s">
        <v>3</v>
      </c>
      <c r="Z64" s="128"/>
      <c r="AA64" s="14" t="s">
        <v>0</v>
      </c>
      <c r="AB64" s="14" t="s">
        <v>1</v>
      </c>
      <c r="AC64" s="14" t="s">
        <v>2</v>
      </c>
      <c r="AD64" s="14" t="s">
        <v>3</v>
      </c>
      <c r="AE64" s="128"/>
      <c r="AF64" s="14" t="s">
        <v>0</v>
      </c>
      <c r="AG64" s="14" t="s">
        <v>1</v>
      </c>
      <c r="AH64" s="14" t="s">
        <v>2</v>
      </c>
      <c r="AI64" s="14" t="s">
        <v>3</v>
      </c>
      <c r="AJ64" s="128"/>
      <c r="AK64" s="14" t="s">
        <v>0</v>
      </c>
      <c r="AL64" s="14" t="s">
        <v>1</v>
      </c>
      <c r="AM64" s="14" t="s">
        <v>2</v>
      </c>
      <c r="AN64" s="14" t="s">
        <v>3</v>
      </c>
      <c r="AO64" s="128"/>
      <c r="AP64" s="14" t="s">
        <v>0</v>
      </c>
      <c r="AQ64" s="14" t="s">
        <v>1</v>
      </c>
      <c r="AR64" s="14" t="s">
        <v>2</v>
      </c>
      <c r="AS64" s="14" t="s">
        <v>3</v>
      </c>
      <c r="AT64" s="123"/>
      <c r="AU64" s="14" t="s">
        <v>0</v>
      </c>
      <c r="AV64" s="14" t="s">
        <v>1</v>
      </c>
      <c r="AW64" s="14" t="s">
        <v>2</v>
      </c>
      <c r="AX64" s="14" t="s">
        <v>3</v>
      </c>
      <c r="AY64" s="123"/>
      <c r="AZ64" s="14" t="s">
        <v>0</v>
      </c>
      <c r="BA64" s="14" t="s">
        <v>1</v>
      </c>
      <c r="BB64" s="14" t="s">
        <v>2</v>
      </c>
      <c r="BC64" s="14" t="s">
        <v>3</v>
      </c>
      <c r="BD64" s="123"/>
      <c r="BE64" s="14" t="s">
        <v>0</v>
      </c>
      <c r="BF64" s="14" t="s">
        <v>1</v>
      </c>
      <c r="BG64" s="14" t="s">
        <v>2</v>
      </c>
      <c r="BH64" s="14" t="s">
        <v>3</v>
      </c>
      <c r="BI64" s="123"/>
      <c r="BJ64" s="92" t="s">
        <v>0</v>
      </c>
      <c r="BK64" s="92" t="s">
        <v>1</v>
      </c>
      <c r="BL64" s="92" t="s">
        <v>2</v>
      </c>
      <c r="BM64" s="92" t="s">
        <v>3</v>
      </c>
      <c r="BN64" s="123"/>
    </row>
    <row r="65" spans="1:66" ht="30" hidden="1" outlineLevel="1" x14ac:dyDescent="0.25">
      <c r="A65" s="39" t="s">
        <v>20</v>
      </c>
      <c r="B65" s="9">
        <v>576.84975899999995</v>
      </c>
      <c r="C65" s="9">
        <v>628.42245000000003</v>
      </c>
      <c r="D65" s="9">
        <v>674.47751500000004</v>
      </c>
      <c r="E65" s="9">
        <v>710.78688499999998</v>
      </c>
      <c r="F65" s="9"/>
      <c r="G65" s="9">
        <v>794.42585819999999</v>
      </c>
      <c r="H65" s="9">
        <v>880.46045770000001</v>
      </c>
      <c r="I65" s="9">
        <v>899.62743850000004</v>
      </c>
      <c r="J65" s="9">
        <v>935.66878919999999</v>
      </c>
      <c r="K65" s="9"/>
      <c r="L65" s="9">
        <v>930.35629759999995</v>
      </c>
      <c r="M65" s="9">
        <v>920.2598491</v>
      </c>
      <c r="N65" s="9">
        <v>938.8886794</v>
      </c>
      <c r="O65" s="9">
        <v>991.04052479999996</v>
      </c>
      <c r="P65" s="9"/>
      <c r="Q65" s="9">
        <v>989.47506190000001</v>
      </c>
      <c r="R65" s="9">
        <v>1015.5782747</v>
      </c>
      <c r="S65" s="9">
        <v>1044.1050716</v>
      </c>
      <c r="T65" s="9">
        <v>1181.0943996000001</v>
      </c>
      <c r="U65" s="9"/>
      <c r="V65" s="9">
        <v>1117.9648307</v>
      </c>
      <c r="W65" s="9">
        <v>1119.0996921999999</v>
      </c>
      <c r="X65" s="9">
        <v>1124.2758942999999</v>
      </c>
      <c r="Y65" s="9">
        <v>1126.0520363999999</v>
      </c>
      <c r="Z65" s="9"/>
      <c r="AA65" s="9">
        <v>1152.0689870000001</v>
      </c>
      <c r="AB65" s="9">
        <v>1169.5012180000001</v>
      </c>
      <c r="AC65" s="9">
        <v>1170.9618198999999</v>
      </c>
      <c r="AD65" s="9">
        <v>1211.1216641999999</v>
      </c>
      <c r="AE65" s="9"/>
      <c r="AF65" s="9">
        <v>1208.2487283999999</v>
      </c>
      <c r="AG65" s="9">
        <v>1251.4586228000001</v>
      </c>
      <c r="AH65" s="9">
        <v>1323.5194323999999</v>
      </c>
      <c r="AI65" s="9">
        <v>1409.5514869000001</v>
      </c>
      <c r="AJ65" s="9"/>
      <c r="AK65" s="9">
        <v>1453.6467640000001</v>
      </c>
      <c r="AL65" s="9">
        <v>1530.1972086999999</v>
      </c>
      <c r="AM65" s="9">
        <v>1530.28</v>
      </c>
      <c r="AN65" s="9">
        <v>1534.902875688</v>
      </c>
      <c r="AO65" s="9"/>
      <c r="AP65" s="9">
        <v>1527.8</v>
      </c>
      <c r="AQ65" s="9">
        <v>1535.4</v>
      </c>
      <c r="AR65" s="9">
        <v>1578.15</v>
      </c>
      <c r="AS65" s="9">
        <v>1635.73</v>
      </c>
      <c r="AT65" s="9"/>
      <c r="AU65" s="9">
        <v>1713.7514339889999</v>
      </c>
      <c r="AV65" s="9">
        <v>1735.2263379349999</v>
      </c>
      <c r="AW65" s="9">
        <v>1852.9994892110001</v>
      </c>
      <c r="AX65" s="9">
        <v>1993.1765492980001</v>
      </c>
      <c r="AY65" s="9"/>
      <c r="AZ65" s="9">
        <v>1980.0058331979999</v>
      </c>
      <c r="BA65" s="9">
        <v>1865.6720105951999</v>
      </c>
      <c r="BB65" s="9">
        <v>1838.1018778213399</v>
      </c>
      <c r="BC65" s="9">
        <v>1845.6491432193</v>
      </c>
      <c r="BD65" s="9"/>
      <c r="BE65" s="9">
        <v>1919.88486554677</v>
      </c>
      <c r="BF65" s="9">
        <v>1770.93737734873</v>
      </c>
      <c r="BG65" s="9">
        <v>1754.16097737625</v>
      </c>
      <c r="BH65" s="9">
        <v>1794.7290087607203</v>
      </c>
      <c r="BJ65" s="9">
        <v>1848.4838058249898</v>
      </c>
      <c r="BK65" s="9">
        <v>1912.41939570197</v>
      </c>
      <c r="BL65" s="9"/>
      <c r="BM65" s="9"/>
    </row>
    <row r="66" spans="1:66" hidden="1" outlineLevel="1" x14ac:dyDescent="0.25"/>
    <row r="67" spans="1:66" hidden="1" outlineLevel="1" x14ac:dyDescent="0.25">
      <c r="A67" s="126"/>
      <c r="B67" s="132">
        <v>2011</v>
      </c>
      <c r="C67" s="132"/>
      <c r="D67" s="132"/>
      <c r="E67" s="133"/>
      <c r="F67" s="134">
        <v>2011</v>
      </c>
      <c r="G67" s="136">
        <v>2012</v>
      </c>
      <c r="H67" s="137"/>
      <c r="I67" s="137"/>
      <c r="J67" s="138"/>
      <c r="K67" s="125">
        <v>2012</v>
      </c>
      <c r="L67" s="129">
        <v>2013</v>
      </c>
      <c r="M67" s="129"/>
      <c r="N67" s="129"/>
      <c r="O67" s="130"/>
      <c r="P67" s="122">
        <v>2013</v>
      </c>
      <c r="Q67" s="124">
        <v>2014</v>
      </c>
      <c r="R67" s="124"/>
      <c r="S67" s="124"/>
      <c r="T67" s="125"/>
      <c r="U67" s="122">
        <v>2014</v>
      </c>
      <c r="V67" s="124">
        <v>2015</v>
      </c>
      <c r="W67" s="124"/>
      <c r="X67" s="124"/>
      <c r="Y67" s="125"/>
      <c r="Z67" s="122">
        <v>2015</v>
      </c>
      <c r="AA67" s="124">
        <v>2016</v>
      </c>
      <c r="AB67" s="124"/>
      <c r="AC67" s="124"/>
      <c r="AD67" s="125"/>
      <c r="AE67" s="122">
        <v>2016</v>
      </c>
      <c r="AF67" s="124">
        <v>2017</v>
      </c>
      <c r="AG67" s="124"/>
      <c r="AH67" s="124"/>
      <c r="AI67" s="125"/>
      <c r="AJ67" s="122">
        <v>2017</v>
      </c>
      <c r="AK67" s="124">
        <v>2018</v>
      </c>
      <c r="AL67" s="124"/>
      <c r="AM67" s="124"/>
      <c r="AN67" s="125"/>
      <c r="AO67" s="122">
        <v>2018</v>
      </c>
      <c r="AP67" s="124">
        <v>2019</v>
      </c>
      <c r="AQ67" s="124"/>
      <c r="AR67" s="124"/>
      <c r="AS67" s="125"/>
      <c r="AT67" s="122">
        <v>2019</v>
      </c>
      <c r="AU67" s="124">
        <v>2020</v>
      </c>
      <c r="AV67" s="124"/>
      <c r="AW67" s="124"/>
      <c r="AX67" s="125"/>
      <c r="AY67" s="122">
        <v>2020</v>
      </c>
      <c r="AZ67" s="124">
        <v>2021</v>
      </c>
      <c r="BA67" s="124"/>
      <c r="BB67" s="124"/>
      <c r="BC67" s="125"/>
      <c r="BD67" s="122">
        <v>2021</v>
      </c>
      <c r="BE67" s="124">
        <v>2022</v>
      </c>
      <c r="BF67" s="124"/>
      <c r="BG67" s="124"/>
      <c r="BH67" s="125"/>
      <c r="BI67" s="122">
        <v>2022</v>
      </c>
      <c r="BJ67" s="124">
        <v>2023</v>
      </c>
      <c r="BK67" s="124"/>
      <c r="BL67" s="124"/>
      <c r="BM67" s="125"/>
      <c r="BN67" s="122">
        <v>2023</v>
      </c>
    </row>
    <row r="68" spans="1:66" hidden="1" outlineLevel="1" x14ac:dyDescent="0.25">
      <c r="A68" s="127"/>
      <c r="B68" s="14" t="s">
        <v>0</v>
      </c>
      <c r="C68" s="14" t="s">
        <v>1</v>
      </c>
      <c r="D68" s="14" t="s">
        <v>2</v>
      </c>
      <c r="E68" s="14" t="s">
        <v>3</v>
      </c>
      <c r="F68" s="135"/>
      <c r="G68" s="15" t="s">
        <v>0</v>
      </c>
      <c r="H68" s="15" t="s">
        <v>1</v>
      </c>
      <c r="I68" s="15" t="s">
        <v>2</v>
      </c>
      <c r="J68" s="15" t="s">
        <v>3</v>
      </c>
      <c r="K68" s="128"/>
      <c r="L68" s="15" t="s">
        <v>0</v>
      </c>
      <c r="M68" s="15" t="s">
        <v>1</v>
      </c>
      <c r="N68" s="15" t="s">
        <v>2</v>
      </c>
      <c r="O68" s="15" t="s">
        <v>3</v>
      </c>
      <c r="P68" s="128"/>
      <c r="Q68" s="14" t="s">
        <v>0</v>
      </c>
      <c r="R68" s="14" t="s">
        <v>1</v>
      </c>
      <c r="S68" s="14" t="s">
        <v>2</v>
      </c>
      <c r="T68" s="14" t="s">
        <v>3</v>
      </c>
      <c r="U68" s="128"/>
      <c r="V68" s="14" t="s">
        <v>0</v>
      </c>
      <c r="W68" s="14" t="s">
        <v>1</v>
      </c>
      <c r="X68" s="14" t="s">
        <v>2</v>
      </c>
      <c r="Y68" s="14" t="s">
        <v>3</v>
      </c>
      <c r="Z68" s="128"/>
      <c r="AA68" s="14" t="s">
        <v>0</v>
      </c>
      <c r="AB68" s="14" t="s">
        <v>1</v>
      </c>
      <c r="AC68" s="14" t="s">
        <v>2</v>
      </c>
      <c r="AD68" s="14" t="s">
        <v>3</v>
      </c>
      <c r="AE68" s="128"/>
      <c r="AF68" s="14" t="s">
        <v>0</v>
      </c>
      <c r="AG68" s="14" t="s">
        <v>1</v>
      </c>
      <c r="AH68" s="14" t="s">
        <v>2</v>
      </c>
      <c r="AI68" s="14" t="s">
        <v>3</v>
      </c>
      <c r="AJ68" s="128"/>
      <c r="AK68" s="14" t="s">
        <v>0</v>
      </c>
      <c r="AL68" s="14" t="s">
        <v>1</v>
      </c>
      <c r="AM68" s="14" t="s">
        <v>2</v>
      </c>
      <c r="AN68" s="14" t="s">
        <v>3</v>
      </c>
      <c r="AO68" s="128"/>
      <c r="AP68" s="14" t="s">
        <v>0</v>
      </c>
      <c r="AQ68" s="14" t="s">
        <v>1</v>
      </c>
      <c r="AR68" s="14" t="s">
        <v>2</v>
      </c>
      <c r="AS68" s="14" t="s">
        <v>3</v>
      </c>
      <c r="AT68" s="123"/>
      <c r="AU68" s="14" t="s">
        <v>0</v>
      </c>
      <c r="AV68" s="14" t="s">
        <v>1</v>
      </c>
      <c r="AW68" s="14" t="s">
        <v>2</v>
      </c>
      <c r="AX68" s="14" t="s">
        <v>3</v>
      </c>
      <c r="AY68" s="123"/>
      <c r="AZ68" s="14" t="s">
        <v>0</v>
      </c>
      <c r="BA68" s="14" t="s">
        <v>1</v>
      </c>
      <c r="BB68" s="14" t="s">
        <v>2</v>
      </c>
      <c r="BC68" s="14" t="s">
        <v>3</v>
      </c>
      <c r="BD68" s="123"/>
      <c r="BE68" s="14" t="s">
        <v>0</v>
      </c>
      <c r="BF68" s="14" t="s">
        <v>1</v>
      </c>
      <c r="BG68" s="14" t="s">
        <v>2</v>
      </c>
      <c r="BH68" s="14" t="s">
        <v>3</v>
      </c>
      <c r="BI68" s="123"/>
      <c r="BJ68" s="92" t="s">
        <v>0</v>
      </c>
      <c r="BK68" s="92" t="s">
        <v>1</v>
      </c>
      <c r="BL68" s="92" t="s">
        <v>2</v>
      </c>
      <c r="BM68" s="92" t="s">
        <v>3</v>
      </c>
      <c r="BN68" s="123"/>
    </row>
    <row r="69" spans="1:66" ht="15" hidden="1" customHeight="1" outlineLevel="1" x14ac:dyDescent="0.25">
      <c r="A69" s="85" t="s">
        <v>36</v>
      </c>
      <c r="B69" s="9">
        <v>192509.09361040001</v>
      </c>
      <c r="C69" s="9">
        <v>431003.45832069998</v>
      </c>
      <c r="D69" s="9">
        <v>672309.54768329998</v>
      </c>
      <c r="E69" s="9">
        <v>927059.59996300004</v>
      </c>
      <c r="F69" s="9">
        <v>927059.59996300004</v>
      </c>
      <c r="G69" s="9">
        <v>195758.19949589999</v>
      </c>
      <c r="H69" s="9">
        <v>439085.28269890003</v>
      </c>
      <c r="I69" s="9">
        <v>699892.16492540005</v>
      </c>
      <c r="J69" s="9">
        <v>990596.95950870006</v>
      </c>
      <c r="K69" s="9">
        <v>990596.95950870006</v>
      </c>
      <c r="L69" s="9">
        <v>242058.9932076</v>
      </c>
      <c r="M69" s="9">
        <v>525851.72600000002</v>
      </c>
      <c r="N69" s="9">
        <v>817575.09301750001</v>
      </c>
      <c r="O69" s="9">
        <v>1115373.5247031001</v>
      </c>
      <c r="P69" s="9">
        <v>1115373.5247031001</v>
      </c>
      <c r="Q69" s="9">
        <v>253763.47034190001</v>
      </c>
      <c r="R69" s="9">
        <v>557709.62543890008</v>
      </c>
      <c r="S69" s="9">
        <v>869961.58600000001</v>
      </c>
      <c r="T69" s="9">
        <v>1196476.2466915001</v>
      </c>
      <c r="U69" s="9">
        <v>1196476.2466915001</v>
      </c>
      <c r="V69" s="9">
        <v>259414.68728889999</v>
      </c>
      <c r="W69" s="9">
        <v>559186.61177110008</v>
      </c>
      <c r="X69" s="9">
        <v>883190.6738164</v>
      </c>
      <c r="Y69" s="9">
        <v>1211382.1861681</v>
      </c>
      <c r="Z69" s="9">
        <v>1211382.1861681</v>
      </c>
      <c r="AA69" s="9">
        <v>263362.78426430002</v>
      </c>
      <c r="AB69" s="9">
        <v>568699.47590580001</v>
      </c>
      <c r="AC69" s="9">
        <v>879419.07869650004</v>
      </c>
      <c r="AD69" s="9">
        <v>1219800.3233570999</v>
      </c>
      <c r="AE69" s="9">
        <v>1219800.3233570999</v>
      </c>
      <c r="AF69" s="9">
        <v>279883.78420739999</v>
      </c>
      <c r="AG69" s="9">
        <v>601070.50801899994</v>
      </c>
      <c r="AH69" s="9">
        <v>918857.91488210007</v>
      </c>
      <c r="AI69" s="9">
        <v>1284770.6478392</v>
      </c>
      <c r="AJ69" s="9">
        <v>1284770.6478392</v>
      </c>
      <c r="AK69" s="9">
        <v>270271.99550410005</v>
      </c>
      <c r="AL69" s="9">
        <v>632974.7929005</v>
      </c>
      <c r="AM69" s="9">
        <v>982653.15195760003</v>
      </c>
      <c r="AN69" s="9">
        <v>1396660.5243575</v>
      </c>
      <c r="AO69" s="9">
        <v>1396660.5243575</v>
      </c>
      <c r="AP69" s="9">
        <v>332023.93143369997</v>
      </c>
      <c r="AQ69" s="9">
        <v>783090.91195950005</v>
      </c>
      <c r="AR69" s="9">
        <v>1187907.3138452</v>
      </c>
      <c r="AS69" s="9">
        <v>1627323.3303340999</v>
      </c>
      <c r="AT69" s="9">
        <v>1627323.3303340999</v>
      </c>
      <c r="AU69" s="9">
        <v>384595.56190020003</v>
      </c>
      <c r="AV69" s="9">
        <v>741911.03526649997</v>
      </c>
      <c r="AW69" s="9">
        <v>1116558.4546031998</v>
      </c>
      <c r="AX69" s="9">
        <v>1630302.7748266002</v>
      </c>
      <c r="AY69" s="9">
        <v>1630302.7748266002</v>
      </c>
      <c r="AZ69" s="9">
        <v>364892.46687549999</v>
      </c>
      <c r="BA69" s="9">
        <v>821742.94070960023</v>
      </c>
      <c r="BB69" s="9">
        <v>1250065.2414191</v>
      </c>
      <c r="BC69" s="9">
        <v>1777007.0009541002</v>
      </c>
      <c r="BD69" s="9">
        <v>1777007.0009541002</v>
      </c>
      <c r="BE69" s="9">
        <v>445339.81148069998</v>
      </c>
      <c r="BF69" s="9">
        <v>1021810.9176555</v>
      </c>
      <c r="BG69" s="9">
        <v>1559434.0675313999</v>
      </c>
      <c r="BH69" s="9">
        <v>2156539.9561934001</v>
      </c>
      <c r="BI69" s="9">
        <v>2156539.9561934001</v>
      </c>
      <c r="BJ69" s="9">
        <v>509732.14831560006</v>
      </c>
      <c r="BK69" s="9">
        <v>1211936.1697946002</v>
      </c>
      <c r="BL69" s="9"/>
      <c r="BM69" s="9"/>
    </row>
    <row r="70" spans="1:66" ht="15" hidden="1" customHeight="1" outlineLevel="1" x14ac:dyDescent="0.25">
      <c r="A70" s="84"/>
    </row>
    <row r="71" spans="1:66" ht="15" hidden="1" customHeight="1" outlineLevel="1" x14ac:dyDescent="0.25">
      <c r="A71" s="143"/>
      <c r="B71" s="132">
        <v>2011</v>
      </c>
      <c r="C71" s="132"/>
      <c r="D71" s="132"/>
      <c r="E71" s="133"/>
      <c r="F71" s="134">
        <v>2011</v>
      </c>
      <c r="G71" s="136">
        <v>2012</v>
      </c>
      <c r="H71" s="137"/>
      <c r="I71" s="137"/>
      <c r="J71" s="138"/>
      <c r="K71" s="125">
        <v>2012</v>
      </c>
      <c r="L71" s="129">
        <v>2013</v>
      </c>
      <c r="M71" s="129"/>
      <c r="N71" s="129"/>
      <c r="O71" s="130"/>
      <c r="P71" s="122">
        <v>2013</v>
      </c>
      <c r="Q71" s="124">
        <v>2014</v>
      </c>
      <c r="R71" s="124"/>
      <c r="S71" s="124"/>
      <c r="T71" s="125"/>
      <c r="U71" s="122">
        <v>2014</v>
      </c>
      <c r="V71" s="124">
        <v>2015</v>
      </c>
      <c r="W71" s="124"/>
      <c r="X71" s="124"/>
      <c r="Y71" s="125"/>
      <c r="Z71" s="122">
        <v>2015</v>
      </c>
      <c r="AA71" s="124">
        <v>2016</v>
      </c>
      <c r="AB71" s="124"/>
      <c r="AC71" s="124"/>
      <c r="AD71" s="125"/>
      <c r="AE71" s="122">
        <v>2016</v>
      </c>
      <c r="AF71" s="124">
        <v>2017</v>
      </c>
      <c r="AG71" s="124"/>
      <c r="AH71" s="124"/>
      <c r="AI71" s="125"/>
      <c r="AJ71" s="122">
        <v>2017</v>
      </c>
      <c r="AK71" s="124">
        <v>2018</v>
      </c>
      <c r="AL71" s="124"/>
      <c r="AM71" s="124"/>
      <c r="AN71" s="125"/>
      <c r="AO71" s="122">
        <v>2018</v>
      </c>
      <c r="AP71" s="124">
        <v>2019</v>
      </c>
      <c r="AQ71" s="124"/>
      <c r="AR71" s="124"/>
      <c r="AS71" s="125"/>
      <c r="AT71" s="122">
        <v>2019</v>
      </c>
      <c r="AU71" s="124">
        <v>2020</v>
      </c>
      <c r="AV71" s="124"/>
      <c r="AW71" s="124"/>
      <c r="AX71" s="125"/>
      <c r="AY71" s="122">
        <v>2020</v>
      </c>
      <c r="AZ71" s="124">
        <v>2021</v>
      </c>
      <c r="BA71" s="124"/>
      <c r="BB71" s="124"/>
      <c r="BC71" s="125"/>
      <c r="BD71" s="122">
        <v>2021</v>
      </c>
      <c r="BE71" s="124">
        <v>2022</v>
      </c>
      <c r="BF71" s="124"/>
      <c r="BG71" s="124"/>
      <c r="BH71" s="125"/>
      <c r="BI71" s="122">
        <v>2022</v>
      </c>
      <c r="BJ71" s="124">
        <v>2023</v>
      </c>
      <c r="BK71" s="124"/>
      <c r="BL71" s="124"/>
      <c r="BM71" s="125"/>
      <c r="BN71" s="122">
        <v>2023</v>
      </c>
    </row>
    <row r="72" spans="1:66" ht="15" hidden="1" customHeight="1" outlineLevel="1" x14ac:dyDescent="0.25">
      <c r="A72" s="144"/>
      <c r="B72" s="14" t="s">
        <v>0</v>
      </c>
      <c r="C72" s="14" t="s">
        <v>1</v>
      </c>
      <c r="D72" s="14" t="s">
        <v>2</v>
      </c>
      <c r="E72" s="14" t="s">
        <v>3</v>
      </c>
      <c r="F72" s="135"/>
      <c r="G72" s="15" t="s">
        <v>0</v>
      </c>
      <c r="H72" s="15" t="s">
        <v>1</v>
      </c>
      <c r="I72" s="15" t="s">
        <v>2</v>
      </c>
      <c r="J72" s="15" t="s">
        <v>3</v>
      </c>
      <c r="K72" s="128"/>
      <c r="L72" s="15" t="s">
        <v>0</v>
      </c>
      <c r="M72" s="15" t="s">
        <v>1</v>
      </c>
      <c r="N72" s="15" t="s">
        <v>2</v>
      </c>
      <c r="O72" s="15" t="s">
        <v>3</v>
      </c>
      <c r="P72" s="128"/>
      <c r="Q72" s="14" t="s">
        <v>0</v>
      </c>
      <c r="R72" s="14" t="s">
        <v>1</v>
      </c>
      <c r="S72" s="14" t="s">
        <v>2</v>
      </c>
      <c r="T72" s="14" t="s">
        <v>3</v>
      </c>
      <c r="U72" s="128"/>
      <c r="V72" s="14" t="s">
        <v>0</v>
      </c>
      <c r="W72" s="14" t="s">
        <v>1</v>
      </c>
      <c r="X72" s="14" t="s">
        <v>2</v>
      </c>
      <c r="Y72" s="14" t="s">
        <v>3</v>
      </c>
      <c r="Z72" s="128"/>
      <c r="AA72" s="14" t="s">
        <v>0</v>
      </c>
      <c r="AB72" s="14" t="s">
        <v>1</v>
      </c>
      <c r="AC72" s="14" t="s">
        <v>2</v>
      </c>
      <c r="AD72" s="14" t="s">
        <v>3</v>
      </c>
      <c r="AE72" s="128"/>
      <c r="AF72" s="14" t="s">
        <v>0</v>
      </c>
      <c r="AG72" s="14" t="s">
        <v>1</v>
      </c>
      <c r="AH72" s="14" t="s">
        <v>2</v>
      </c>
      <c r="AI72" s="14" t="s">
        <v>3</v>
      </c>
      <c r="AJ72" s="128"/>
      <c r="AK72" s="14" t="s">
        <v>0</v>
      </c>
      <c r="AL72" s="14" t="s">
        <v>1</v>
      </c>
      <c r="AM72" s="14" t="s">
        <v>2</v>
      </c>
      <c r="AN72" s="14" t="s">
        <v>3</v>
      </c>
      <c r="AO72" s="128"/>
      <c r="AP72" s="14" t="s">
        <v>0</v>
      </c>
      <c r="AQ72" s="14" t="s">
        <v>1</v>
      </c>
      <c r="AR72" s="14" t="s">
        <v>2</v>
      </c>
      <c r="AS72" s="14" t="s">
        <v>3</v>
      </c>
      <c r="AT72" s="123"/>
      <c r="AU72" s="14" t="s">
        <v>0</v>
      </c>
      <c r="AV72" s="14" t="s">
        <v>1</v>
      </c>
      <c r="AW72" s="14" t="s">
        <v>2</v>
      </c>
      <c r="AX72" s="14" t="s">
        <v>3</v>
      </c>
      <c r="AY72" s="123"/>
      <c r="AZ72" s="14" t="s">
        <v>0</v>
      </c>
      <c r="BA72" s="14" t="s">
        <v>1</v>
      </c>
      <c r="BB72" s="14" t="s">
        <v>2</v>
      </c>
      <c r="BC72" s="14" t="s">
        <v>3</v>
      </c>
      <c r="BD72" s="123"/>
      <c r="BE72" s="14" t="s">
        <v>0</v>
      </c>
      <c r="BF72" s="14" t="s">
        <v>1</v>
      </c>
      <c r="BG72" s="14" t="s">
        <v>2</v>
      </c>
      <c r="BH72" s="14" t="s">
        <v>3</v>
      </c>
      <c r="BI72" s="123"/>
      <c r="BJ72" s="92" t="s">
        <v>0</v>
      </c>
      <c r="BK72" s="92" t="s">
        <v>1</v>
      </c>
      <c r="BL72" s="92" t="s">
        <v>2</v>
      </c>
      <c r="BM72" s="92" t="s">
        <v>3</v>
      </c>
      <c r="BN72" s="123"/>
    </row>
    <row r="73" spans="1:66" ht="15" hidden="1" customHeight="1" outlineLevel="1" x14ac:dyDescent="0.25">
      <c r="A73" s="85" t="s">
        <v>37</v>
      </c>
      <c r="B73" s="9">
        <v>197504.02250759999</v>
      </c>
      <c r="C73" s="9">
        <v>444966.45062290004</v>
      </c>
      <c r="D73" s="9">
        <v>710439.52962409996</v>
      </c>
      <c r="E73" s="9">
        <v>1034483.000668</v>
      </c>
      <c r="F73" s="9">
        <v>1034483.000668</v>
      </c>
      <c r="G73" s="9">
        <v>196959.87548460002</v>
      </c>
      <c r="H73" s="9">
        <v>453209.14985619998</v>
      </c>
      <c r="I73" s="9">
        <v>720825.40745629999</v>
      </c>
      <c r="J73" s="9">
        <v>1052438.2579999999</v>
      </c>
      <c r="K73" s="9">
        <v>1052438.2579999999</v>
      </c>
      <c r="L73" s="9">
        <v>213600.92978380001</v>
      </c>
      <c r="M73" s="9">
        <v>486134.02588240005</v>
      </c>
      <c r="N73" s="9">
        <v>767336.56599999999</v>
      </c>
      <c r="O73" s="9">
        <v>1184220.3999999999</v>
      </c>
      <c r="P73" s="9">
        <v>1184220.3999999999</v>
      </c>
      <c r="Q73" s="9">
        <v>243473.8646653</v>
      </c>
      <c r="R73" s="9">
        <v>528590.23853500001</v>
      </c>
      <c r="S73" s="9">
        <v>859504.37070520001</v>
      </c>
      <c r="T73" s="9">
        <v>1287043.3327857</v>
      </c>
      <c r="U73" s="9">
        <v>1287043.3327857</v>
      </c>
      <c r="V73" s="9">
        <v>273671.53257789998</v>
      </c>
      <c r="W73" s="9">
        <v>611274.28399999999</v>
      </c>
      <c r="X73" s="9">
        <v>988618.42892679991</v>
      </c>
      <c r="Y73" s="9">
        <v>1453644.8496365</v>
      </c>
      <c r="Z73" s="9">
        <v>1453644.8496365</v>
      </c>
      <c r="AA73" s="9">
        <v>291154.38663849997</v>
      </c>
      <c r="AB73" s="9">
        <v>648532.13604260003</v>
      </c>
      <c r="AC73" s="9">
        <v>1021262.0549634</v>
      </c>
      <c r="AD73" s="9">
        <v>1499285.8342355001</v>
      </c>
      <c r="AE73" s="9">
        <v>1499285.8342355001</v>
      </c>
      <c r="AF73" s="9">
        <v>293884.62861650001</v>
      </c>
      <c r="AG73" s="9">
        <v>634811.21020219999</v>
      </c>
      <c r="AH73" s="9">
        <v>1007325.5148446</v>
      </c>
      <c r="AI73" s="9">
        <v>1549596.6171618002</v>
      </c>
      <c r="AJ73" s="9">
        <v>1549596.6171618002</v>
      </c>
      <c r="AK73" s="9">
        <v>289265.21560679999</v>
      </c>
      <c r="AL73" s="9">
        <v>627963.46909739997</v>
      </c>
      <c r="AM73" s="9">
        <v>986508.67683690006</v>
      </c>
      <c r="AN73" s="9">
        <v>1492954.0579164999</v>
      </c>
      <c r="AO73" s="9">
        <v>1492954.0579164999</v>
      </c>
      <c r="AP73" s="9">
        <v>291599.51440390002</v>
      </c>
      <c r="AQ73" s="9">
        <v>649519.10291660007</v>
      </c>
      <c r="AR73" s="9">
        <v>1079039.5590923999</v>
      </c>
      <c r="AS73" s="9">
        <v>1679688.9085744</v>
      </c>
      <c r="AT73" s="9">
        <v>1679688.9085744</v>
      </c>
      <c r="AU73" s="9">
        <v>338264.23814100004</v>
      </c>
      <c r="AV73" s="9">
        <v>779335.65034960001</v>
      </c>
      <c r="AW73" s="9">
        <v>1256972.5272522001</v>
      </c>
      <c r="AX73" s="9">
        <v>1946474.6448637999</v>
      </c>
      <c r="AY73" s="9">
        <v>1946474.6448637999</v>
      </c>
      <c r="AZ73" s="9">
        <v>415518.2978790999</v>
      </c>
      <c r="BA73" s="9">
        <v>892998.05888170004</v>
      </c>
      <c r="BB73" s="9">
        <v>1394191.3701173</v>
      </c>
      <c r="BC73" s="9">
        <v>2095081.909393</v>
      </c>
      <c r="BD73" s="9">
        <v>2095081.909393</v>
      </c>
      <c r="BE73" s="9">
        <v>405365.4733904</v>
      </c>
      <c r="BF73" s="9">
        <v>936525.85936790006</v>
      </c>
      <c r="BG73" s="9">
        <v>1502237.3447970003</v>
      </c>
      <c r="BH73" s="9">
        <v>2346036.4390954999</v>
      </c>
      <c r="BI73" s="9">
        <v>2346036.4390954999</v>
      </c>
      <c r="BJ73" s="9">
        <v>434694.24296169996</v>
      </c>
      <c r="BK73" s="9">
        <v>1062018.6044001</v>
      </c>
      <c r="BL73" s="9"/>
      <c r="BM73" s="9"/>
    </row>
    <row r="74" spans="1:66" ht="15" hidden="1" customHeight="1" outlineLevel="1" x14ac:dyDescent="0.25">
      <c r="A74" s="84"/>
    </row>
    <row r="75" spans="1:66" ht="15" hidden="1" customHeight="1" outlineLevel="1" x14ac:dyDescent="0.25">
      <c r="A75" s="143"/>
      <c r="B75" s="132">
        <v>2011</v>
      </c>
      <c r="C75" s="132"/>
      <c r="D75" s="132"/>
      <c r="E75" s="133"/>
      <c r="F75" s="134">
        <v>2011</v>
      </c>
      <c r="G75" s="136">
        <v>2012</v>
      </c>
      <c r="H75" s="137"/>
      <c r="I75" s="137"/>
      <c r="J75" s="138"/>
      <c r="K75" s="125">
        <v>2012</v>
      </c>
      <c r="L75" s="129">
        <v>2013</v>
      </c>
      <c r="M75" s="129"/>
      <c r="N75" s="129"/>
      <c r="O75" s="130"/>
      <c r="P75" s="122">
        <v>2013</v>
      </c>
      <c r="Q75" s="124">
        <v>2014</v>
      </c>
      <c r="R75" s="124"/>
      <c r="S75" s="124"/>
      <c r="T75" s="125"/>
      <c r="U75" s="122">
        <v>2014</v>
      </c>
      <c r="V75" s="124">
        <v>2015</v>
      </c>
      <c r="W75" s="124"/>
      <c r="X75" s="124"/>
      <c r="Y75" s="125"/>
      <c r="Z75" s="122">
        <v>2015</v>
      </c>
      <c r="AA75" s="124">
        <v>2016</v>
      </c>
      <c r="AB75" s="124"/>
      <c r="AC75" s="124"/>
      <c r="AD75" s="125"/>
      <c r="AE75" s="122">
        <v>2016</v>
      </c>
      <c r="AF75" s="124">
        <v>2017</v>
      </c>
      <c r="AG75" s="124"/>
      <c r="AH75" s="124"/>
      <c r="AI75" s="125"/>
      <c r="AJ75" s="122">
        <v>2017</v>
      </c>
      <c r="AK75" s="124">
        <v>2018</v>
      </c>
      <c r="AL75" s="124"/>
      <c r="AM75" s="124"/>
      <c r="AN75" s="125"/>
      <c r="AO75" s="122">
        <v>2018</v>
      </c>
      <c r="AP75" s="124">
        <v>2019</v>
      </c>
      <c r="AQ75" s="124"/>
      <c r="AR75" s="124"/>
      <c r="AS75" s="125"/>
      <c r="AT75" s="122">
        <v>2019</v>
      </c>
      <c r="AU75" s="124">
        <v>2020</v>
      </c>
      <c r="AV75" s="124"/>
      <c r="AW75" s="124"/>
      <c r="AX75" s="125"/>
      <c r="AY75" s="122">
        <v>2020</v>
      </c>
      <c r="AZ75" s="124">
        <v>2021</v>
      </c>
      <c r="BA75" s="124"/>
      <c r="BB75" s="124"/>
      <c r="BC75" s="125"/>
      <c r="BD75" s="122">
        <v>2021</v>
      </c>
      <c r="BE75" s="124">
        <v>2022</v>
      </c>
      <c r="BF75" s="124"/>
      <c r="BG75" s="124"/>
      <c r="BH75" s="125"/>
      <c r="BI75" s="122">
        <v>2022</v>
      </c>
      <c r="BJ75" s="124">
        <v>2023</v>
      </c>
      <c r="BK75" s="124"/>
      <c r="BL75" s="124"/>
      <c r="BM75" s="125"/>
      <c r="BN75" s="122">
        <v>2023</v>
      </c>
    </row>
    <row r="76" spans="1:66" ht="15" hidden="1" customHeight="1" outlineLevel="1" x14ac:dyDescent="0.25">
      <c r="A76" s="144"/>
      <c r="B76" s="14" t="s">
        <v>0</v>
      </c>
      <c r="C76" s="14" t="s">
        <v>1</v>
      </c>
      <c r="D76" s="14" t="s">
        <v>2</v>
      </c>
      <c r="E76" s="14" t="s">
        <v>3</v>
      </c>
      <c r="F76" s="135"/>
      <c r="G76" s="15" t="s">
        <v>0</v>
      </c>
      <c r="H76" s="15" t="s">
        <v>1</v>
      </c>
      <c r="I76" s="15" t="s">
        <v>2</v>
      </c>
      <c r="J76" s="15" t="s">
        <v>3</v>
      </c>
      <c r="K76" s="128"/>
      <c r="L76" s="15" t="s">
        <v>0</v>
      </c>
      <c r="M76" s="15" t="s">
        <v>1</v>
      </c>
      <c r="N76" s="15" t="s">
        <v>2</v>
      </c>
      <c r="O76" s="15" t="s">
        <v>3</v>
      </c>
      <c r="P76" s="128"/>
      <c r="Q76" s="14" t="s">
        <v>0</v>
      </c>
      <c r="R76" s="14" t="s">
        <v>1</v>
      </c>
      <c r="S76" s="14" t="s">
        <v>2</v>
      </c>
      <c r="T76" s="14" t="s">
        <v>3</v>
      </c>
      <c r="U76" s="128"/>
      <c r="V76" s="14" t="s">
        <v>0</v>
      </c>
      <c r="W76" s="14" t="s">
        <v>1</v>
      </c>
      <c r="X76" s="14" t="s">
        <v>2</v>
      </c>
      <c r="Y76" s="14" t="s">
        <v>3</v>
      </c>
      <c r="Z76" s="128"/>
      <c r="AA76" s="14" t="s">
        <v>0</v>
      </c>
      <c r="AB76" s="14" t="s">
        <v>1</v>
      </c>
      <c r="AC76" s="14" t="s">
        <v>2</v>
      </c>
      <c r="AD76" s="14" t="s">
        <v>3</v>
      </c>
      <c r="AE76" s="128"/>
      <c r="AF76" s="14" t="s">
        <v>0</v>
      </c>
      <c r="AG76" s="14" t="s">
        <v>1</v>
      </c>
      <c r="AH76" s="14" t="s">
        <v>2</v>
      </c>
      <c r="AI76" s="14" t="s">
        <v>3</v>
      </c>
      <c r="AJ76" s="128"/>
      <c r="AK76" s="14" t="s">
        <v>0</v>
      </c>
      <c r="AL76" s="14" t="s">
        <v>1</v>
      </c>
      <c r="AM76" s="14" t="s">
        <v>2</v>
      </c>
      <c r="AN76" s="14" t="s">
        <v>3</v>
      </c>
      <c r="AO76" s="128"/>
      <c r="AP76" s="14" t="s">
        <v>0</v>
      </c>
      <c r="AQ76" s="14" t="s">
        <v>1</v>
      </c>
      <c r="AR76" s="14" t="s">
        <v>2</v>
      </c>
      <c r="AS76" s="14" t="s">
        <v>3</v>
      </c>
      <c r="AT76" s="123"/>
      <c r="AU76" s="14" t="s">
        <v>0</v>
      </c>
      <c r="AV76" s="14" t="s">
        <v>1</v>
      </c>
      <c r="AW76" s="14" t="s">
        <v>2</v>
      </c>
      <c r="AX76" s="14" t="s">
        <v>3</v>
      </c>
      <c r="AY76" s="123"/>
      <c r="AZ76" s="14" t="s">
        <v>0</v>
      </c>
      <c r="BA76" s="14" t="s">
        <v>1</v>
      </c>
      <c r="BB76" s="14" t="s">
        <v>2</v>
      </c>
      <c r="BC76" s="14" t="s">
        <v>3</v>
      </c>
      <c r="BD76" s="123"/>
      <c r="BE76" s="14" t="s">
        <v>0</v>
      </c>
      <c r="BF76" s="14" t="s">
        <v>1</v>
      </c>
      <c r="BG76" s="14" t="s">
        <v>2</v>
      </c>
      <c r="BH76" s="14" t="s">
        <v>3</v>
      </c>
      <c r="BI76" s="123"/>
      <c r="BJ76" s="92" t="s">
        <v>0</v>
      </c>
      <c r="BK76" s="92" t="s">
        <v>1</v>
      </c>
      <c r="BL76" s="92" t="s">
        <v>2</v>
      </c>
      <c r="BM76" s="92" t="s">
        <v>3</v>
      </c>
      <c r="BN76" s="123"/>
    </row>
    <row r="77" spans="1:66" ht="15" hidden="1" customHeight="1" outlineLevel="1" x14ac:dyDescent="0.25">
      <c r="A77" s="85" t="s">
        <v>38</v>
      </c>
      <c r="B77" s="9">
        <v>-4994.9284267000003</v>
      </c>
      <c r="C77" s="9">
        <v>-13962.991910799999</v>
      </c>
      <c r="D77" s="9">
        <v>-38129.982256199997</v>
      </c>
      <c r="E77" s="9">
        <v>-107423.40067659999</v>
      </c>
      <c r="F77" s="9">
        <v>-107423.40067659999</v>
      </c>
      <c r="G77" s="9">
        <v>-1201.6756358</v>
      </c>
      <c r="H77" s="9">
        <v>-14123.866854399999</v>
      </c>
      <c r="I77" s="9">
        <v>-20933.2428177</v>
      </c>
      <c r="J77" s="9">
        <v>-61841.298872500003</v>
      </c>
      <c r="K77" s="9">
        <v>-61841.298872500003</v>
      </c>
      <c r="L77" s="9">
        <v>28458.063059100001</v>
      </c>
      <c r="M77" s="9">
        <v>39717.699999999997</v>
      </c>
      <c r="N77" s="9">
        <v>50238.526457200001</v>
      </c>
      <c r="O77" s="9">
        <v>-68846.875149</v>
      </c>
      <c r="P77" s="9">
        <v>-68846.875</v>
      </c>
      <c r="Q77" s="9">
        <v>10289.605510400001</v>
      </c>
      <c r="R77" s="9">
        <v>29119.386583300002</v>
      </c>
      <c r="S77" s="9">
        <v>10457.2155862</v>
      </c>
      <c r="T77" s="9">
        <v>-90567.086360400004</v>
      </c>
      <c r="U77" s="9">
        <v>-90567.086360400004</v>
      </c>
      <c r="V77" s="9">
        <v>-14256.8449028</v>
      </c>
      <c r="W77" s="9">
        <v>-52087.672321899998</v>
      </c>
      <c r="X77" s="9">
        <v>-105427.7551104</v>
      </c>
      <c r="Y77" s="9">
        <v>-242262.66346839999</v>
      </c>
      <c r="Z77" s="9">
        <v>-242262.66346839999</v>
      </c>
      <c r="AA77" s="9">
        <v>-27791.6023742</v>
      </c>
      <c r="AB77" s="9">
        <v>-79832.660136799997</v>
      </c>
      <c r="AC77" s="9">
        <v>-141842.97626689999</v>
      </c>
      <c r="AD77" s="9">
        <v>-279485.5108784</v>
      </c>
      <c r="AE77" s="9">
        <v>-279485.5108784</v>
      </c>
      <c r="AF77" s="9">
        <v>-14000.8444091</v>
      </c>
      <c r="AG77" s="9">
        <v>-33740.702183200003</v>
      </c>
      <c r="AH77" s="9">
        <v>-88467.599962499997</v>
      </c>
      <c r="AI77" s="9">
        <v>-264825.96932259999</v>
      </c>
      <c r="AJ77" s="9">
        <v>-264825.96932259999</v>
      </c>
      <c r="AK77" s="9">
        <v>-18993.220102700001</v>
      </c>
      <c r="AL77" s="9">
        <v>5011.3238031000001</v>
      </c>
      <c r="AM77" s="9">
        <v>-3855.5248793000001</v>
      </c>
      <c r="AN77" s="9">
        <v>-96293.533559000003</v>
      </c>
      <c r="AO77" s="9">
        <v>-96293.533559000003</v>
      </c>
      <c r="AP77" s="9">
        <v>40424.417029800003</v>
      </c>
      <c r="AQ77" s="9">
        <v>133571.80904289999</v>
      </c>
      <c r="AR77" s="9">
        <v>108867.7547528</v>
      </c>
      <c r="AS77" s="9">
        <v>-52365.578240299998</v>
      </c>
      <c r="AT77" s="9">
        <v>-52365.578240299998</v>
      </c>
      <c r="AU77" s="9">
        <v>46331.3237592</v>
      </c>
      <c r="AV77" s="9">
        <v>-37424.615083099998</v>
      </c>
      <c r="AW77" s="9">
        <v>-140414.07264899998</v>
      </c>
      <c r="AX77" s="9">
        <v>-316171.87003719999</v>
      </c>
      <c r="AY77" s="9">
        <v>-316171.87003719999</v>
      </c>
      <c r="AZ77" s="9">
        <v>-50625.831003599982</v>
      </c>
      <c r="BA77" s="9">
        <v>-71255.118172099683</v>
      </c>
      <c r="BB77" s="9">
        <v>-144126.1286982001</v>
      </c>
      <c r="BC77" s="9">
        <v>-318074.90843889985</v>
      </c>
      <c r="BD77" s="9">
        <v>-318074.90843889985</v>
      </c>
      <c r="BE77" s="9">
        <v>39974.338090299949</v>
      </c>
      <c r="BF77" s="9">
        <v>85285.058287599997</v>
      </c>
      <c r="BG77" s="9">
        <v>57196.722734399635</v>
      </c>
      <c r="BH77" s="9">
        <v>-189496.48290210014</v>
      </c>
      <c r="BI77" s="9">
        <v>-189496.48290210014</v>
      </c>
      <c r="BJ77" s="9">
        <v>75037.905353900045</v>
      </c>
      <c r="BK77" s="9">
        <v>149917.56539450007</v>
      </c>
      <c r="BL77" s="9"/>
      <c r="BM77" s="9"/>
    </row>
    <row r="78" spans="1:66" hidden="1" outlineLevel="1" x14ac:dyDescent="0.25"/>
    <row r="79" spans="1:66" hidden="1" outlineLevel="1" x14ac:dyDescent="0.25">
      <c r="A79" s="126"/>
      <c r="B79" s="132">
        <v>2011</v>
      </c>
      <c r="C79" s="132"/>
      <c r="D79" s="132"/>
      <c r="E79" s="133"/>
      <c r="F79" s="134">
        <v>2011</v>
      </c>
      <c r="G79" s="136">
        <v>2012</v>
      </c>
      <c r="H79" s="137"/>
      <c r="I79" s="137"/>
      <c r="J79" s="138"/>
      <c r="K79" s="125">
        <v>2012</v>
      </c>
      <c r="L79" s="129">
        <v>2013</v>
      </c>
      <c r="M79" s="129"/>
      <c r="N79" s="129"/>
      <c r="O79" s="130"/>
      <c r="P79" s="122">
        <v>2013</v>
      </c>
      <c r="Q79" s="124">
        <v>2014</v>
      </c>
      <c r="R79" s="124"/>
      <c r="S79" s="124"/>
      <c r="T79" s="125"/>
      <c r="U79" s="122">
        <v>2014</v>
      </c>
      <c r="V79" s="124">
        <v>2015</v>
      </c>
      <c r="W79" s="124"/>
      <c r="X79" s="124"/>
      <c r="Y79" s="125"/>
      <c r="Z79" s="122">
        <v>2015</v>
      </c>
      <c r="AA79" s="124">
        <v>2016</v>
      </c>
      <c r="AB79" s="124"/>
      <c r="AC79" s="124"/>
      <c r="AD79" s="125"/>
      <c r="AE79" s="122">
        <v>2016</v>
      </c>
      <c r="AF79" s="124">
        <v>2017</v>
      </c>
      <c r="AG79" s="124"/>
      <c r="AH79" s="124"/>
      <c r="AI79" s="125"/>
      <c r="AJ79" s="122">
        <v>2017</v>
      </c>
      <c r="AK79" s="124">
        <v>2018</v>
      </c>
      <c r="AL79" s="124"/>
      <c r="AM79" s="124"/>
      <c r="AN79" s="125"/>
      <c r="AO79" s="122">
        <v>2018</v>
      </c>
      <c r="AP79" s="124">
        <v>2019</v>
      </c>
      <c r="AQ79" s="124"/>
      <c r="AR79" s="124"/>
      <c r="AS79" s="125"/>
      <c r="AT79" s="122">
        <v>2019</v>
      </c>
      <c r="AU79" s="124">
        <v>2020</v>
      </c>
      <c r="AV79" s="124"/>
      <c r="AW79" s="124"/>
      <c r="AX79" s="125"/>
      <c r="AY79" s="122">
        <v>2020</v>
      </c>
      <c r="AZ79" s="124">
        <v>2021</v>
      </c>
      <c r="BA79" s="124"/>
      <c r="BB79" s="124"/>
      <c r="BC79" s="125"/>
      <c r="BD79" s="122">
        <v>2021</v>
      </c>
      <c r="BE79" s="124">
        <v>2022</v>
      </c>
      <c r="BF79" s="124"/>
      <c r="BG79" s="124"/>
      <c r="BH79" s="125"/>
      <c r="BI79" s="122">
        <v>2022</v>
      </c>
      <c r="BJ79" s="124">
        <v>2023</v>
      </c>
      <c r="BK79" s="124"/>
      <c r="BL79" s="124"/>
      <c r="BM79" s="125"/>
      <c r="BN79" s="122">
        <v>2023</v>
      </c>
    </row>
    <row r="80" spans="1:66" hidden="1" outlineLevel="1" x14ac:dyDescent="0.25">
      <c r="A80" s="127"/>
      <c r="B80" s="14" t="s">
        <v>0</v>
      </c>
      <c r="C80" s="14" t="s">
        <v>1</v>
      </c>
      <c r="D80" s="14" t="s">
        <v>2</v>
      </c>
      <c r="E80" s="14" t="s">
        <v>3</v>
      </c>
      <c r="F80" s="135"/>
      <c r="G80" s="15" t="s">
        <v>0</v>
      </c>
      <c r="H80" s="15" t="s">
        <v>1</v>
      </c>
      <c r="I80" s="15" t="s">
        <v>2</v>
      </c>
      <c r="J80" s="15" t="s">
        <v>3</v>
      </c>
      <c r="K80" s="128"/>
      <c r="L80" s="15" t="s">
        <v>0</v>
      </c>
      <c r="M80" s="15" t="s">
        <v>1</v>
      </c>
      <c r="N80" s="15" t="s">
        <v>2</v>
      </c>
      <c r="O80" s="15" t="s">
        <v>3</v>
      </c>
      <c r="P80" s="128"/>
      <c r="Q80" s="14" t="s">
        <v>0</v>
      </c>
      <c r="R80" s="14" t="s">
        <v>1</v>
      </c>
      <c r="S80" s="14" t="s">
        <v>2</v>
      </c>
      <c r="T80" s="14" t="s">
        <v>3</v>
      </c>
      <c r="U80" s="128"/>
      <c r="V80" s="14" t="s">
        <v>0</v>
      </c>
      <c r="W80" s="14" t="s">
        <v>1</v>
      </c>
      <c r="X80" s="14" t="s">
        <v>2</v>
      </c>
      <c r="Y80" s="14" t="s">
        <v>3</v>
      </c>
      <c r="Z80" s="128"/>
      <c r="AA80" s="14" t="s">
        <v>0</v>
      </c>
      <c r="AB80" s="14" t="s">
        <v>1</v>
      </c>
      <c r="AC80" s="14" t="s">
        <v>2</v>
      </c>
      <c r="AD80" s="14" t="s">
        <v>3</v>
      </c>
      <c r="AE80" s="128"/>
      <c r="AF80" s="14" t="s">
        <v>0</v>
      </c>
      <c r="AG80" s="14" t="s">
        <v>1</v>
      </c>
      <c r="AH80" s="14" t="s">
        <v>2</v>
      </c>
      <c r="AI80" s="14" t="s">
        <v>3</v>
      </c>
      <c r="AJ80" s="128"/>
      <c r="AK80" s="14" t="s">
        <v>0</v>
      </c>
      <c r="AL80" s="14" t="s">
        <v>1</v>
      </c>
      <c r="AM80" s="14" t="s">
        <v>2</v>
      </c>
      <c r="AN80" s="14" t="s">
        <v>3</v>
      </c>
      <c r="AO80" s="128"/>
      <c r="AP80" s="14" t="s">
        <v>0</v>
      </c>
      <c r="AQ80" s="14" t="s">
        <v>1</v>
      </c>
      <c r="AR80" s="14" t="s">
        <v>2</v>
      </c>
      <c r="AS80" s="14" t="s">
        <v>3</v>
      </c>
      <c r="AT80" s="123"/>
      <c r="AU80" s="14" t="s">
        <v>0</v>
      </c>
      <c r="AV80" s="14" t="s">
        <v>1</v>
      </c>
      <c r="AW80" s="14" t="s">
        <v>2</v>
      </c>
      <c r="AX80" s="14" t="s">
        <v>3</v>
      </c>
      <c r="AY80" s="123"/>
      <c r="AZ80" s="14" t="s">
        <v>0</v>
      </c>
      <c r="BA80" s="14" t="s">
        <v>1</v>
      </c>
      <c r="BB80" s="14" t="s">
        <v>2</v>
      </c>
      <c r="BC80" s="14" t="s">
        <v>3</v>
      </c>
      <c r="BD80" s="123"/>
      <c r="BE80" s="14" t="s">
        <v>0</v>
      </c>
      <c r="BF80" s="14" t="s">
        <v>1</v>
      </c>
      <c r="BG80" s="14" t="s">
        <v>2</v>
      </c>
      <c r="BH80" s="14" t="s">
        <v>3</v>
      </c>
      <c r="BI80" s="123"/>
      <c r="BJ80" s="92" t="s">
        <v>0</v>
      </c>
      <c r="BK80" s="92" t="s">
        <v>1</v>
      </c>
      <c r="BL80" s="92" t="s">
        <v>2</v>
      </c>
      <c r="BM80" s="92" t="s">
        <v>3</v>
      </c>
      <c r="BN80" s="123"/>
    </row>
    <row r="81" spans="1:66" hidden="1" outlineLevel="1" x14ac:dyDescent="0.25">
      <c r="A81" s="39" t="s">
        <v>39</v>
      </c>
      <c r="B81" s="9">
        <v>1221989.3770000001</v>
      </c>
      <c r="C81" s="9">
        <v>1244768.301</v>
      </c>
      <c r="D81" s="9">
        <v>1290639.986</v>
      </c>
      <c r="E81" s="9">
        <v>1354563.7183894</v>
      </c>
      <c r="F81" s="9">
        <v>1354563.7180000001</v>
      </c>
      <c r="G81" s="9">
        <v>1391321.4585092999</v>
      </c>
      <c r="H81" s="9">
        <v>1505802.362</v>
      </c>
      <c r="I81" s="9">
        <v>1509011.9569999999</v>
      </c>
      <c r="J81" s="9">
        <v>1523392.4979999999</v>
      </c>
      <c r="K81" s="9">
        <v>1523392.4980631</v>
      </c>
      <c r="L81" s="9">
        <v>1533628.5359151999</v>
      </c>
      <c r="M81" s="9">
        <v>1501799.61</v>
      </c>
      <c r="N81" s="9">
        <v>1811809.142</v>
      </c>
      <c r="O81" s="9">
        <v>1654099.4669999999</v>
      </c>
      <c r="P81" s="9">
        <v>1654099.4674418999</v>
      </c>
      <c r="Q81" s="9">
        <v>1678704.8185807001</v>
      </c>
      <c r="R81" s="9">
        <v>1661853.219</v>
      </c>
      <c r="S81" s="9">
        <v>1631705.9028417</v>
      </c>
      <c r="T81" s="9">
        <v>1899606.7259622</v>
      </c>
      <c r="U81" s="9">
        <v>1899606.7259622</v>
      </c>
      <c r="V81" s="9">
        <v>1973023.751623</v>
      </c>
      <c r="W81" s="9">
        <v>2009698.086535</v>
      </c>
      <c r="X81" s="9">
        <v>2045322.2146751001</v>
      </c>
      <c r="Y81" s="9">
        <v>2224944.6910031</v>
      </c>
      <c r="Z81" s="9">
        <v>2224944.6910031</v>
      </c>
      <c r="AA81" s="9">
        <v>2264422.8168250001</v>
      </c>
      <c r="AB81" s="9">
        <v>2305040.9993547001</v>
      </c>
      <c r="AC81" s="9">
        <v>2412270.3316536299</v>
      </c>
      <c r="AD81" s="9">
        <v>2628002.3676757999</v>
      </c>
      <c r="AE81" s="9">
        <v>2628002.3676757999</v>
      </c>
      <c r="AF81" s="9">
        <v>2647289.7173299999</v>
      </c>
      <c r="AG81" s="9">
        <v>2676793.66145432</v>
      </c>
      <c r="AH81" s="9">
        <v>2718784.5047824001</v>
      </c>
      <c r="AI81" s="9">
        <v>2980442.3868756001</v>
      </c>
      <c r="AJ81" s="9">
        <v>2980442.3868756001</v>
      </c>
      <c r="AK81" s="9">
        <v>3004509.618864567</v>
      </c>
      <c r="AL81" s="9">
        <v>2949729.4178367555</v>
      </c>
      <c r="AM81" s="9">
        <v>2967431.3285161527</v>
      </c>
      <c r="AN81" s="9">
        <v>3074283.2727598627</v>
      </c>
      <c r="AO81" s="9">
        <v>3074283.2727598627</v>
      </c>
      <c r="AP81" s="9">
        <v>3099526.0440278086</v>
      </c>
      <c r="AQ81" s="9">
        <v>3049243.8526994884</v>
      </c>
      <c r="AR81" s="9">
        <v>3108426.8235780401</v>
      </c>
      <c r="AS81" s="9">
        <v>3273520.5569669744</v>
      </c>
      <c r="AT81" s="9">
        <v>3273520.5569669744</v>
      </c>
      <c r="AU81" s="9">
        <v>3395240.1406127037</v>
      </c>
      <c r="AV81" s="9">
        <v>3490907.7804722157</v>
      </c>
      <c r="AW81" s="9">
        <v>3591957.3440372199</v>
      </c>
      <c r="AX81" s="9">
        <v>3919625.6856158827</v>
      </c>
      <c r="AY81" s="9">
        <v>3919625.6856158827</v>
      </c>
      <c r="AZ81" s="9">
        <v>4325056.667700001</v>
      </c>
      <c r="BA81" s="9">
        <v>4158244.9906451274</v>
      </c>
      <c r="BB81" s="9">
        <v>4138243.3331030132</v>
      </c>
      <c r="BC81" s="9">
        <v>4201960.3899349561</v>
      </c>
      <c r="BD81" s="9">
        <v>4201960.3899349561</v>
      </c>
      <c r="BE81" s="9">
        <v>4324952.4089642297</v>
      </c>
      <c r="BF81" s="9">
        <v>3827110.1091515501</v>
      </c>
      <c r="BG81" s="9">
        <v>3807522.4785520602</v>
      </c>
      <c r="BH81" s="9">
        <v>3959406.9002203504</v>
      </c>
      <c r="BI81" s="9">
        <v>3959406.9002203504</v>
      </c>
      <c r="BJ81" s="9">
        <v>4004573.4671767098</v>
      </c>
      <c r="BK81" s="9">
        <v>4070836.3038707599</v>
      </c>
      <c r="BL81" s="9"/>
      <c r="BM81" s="9"/>
      <c r="BN81" s="9"/>
    </row>
    <row r="82" spans="1:66" hidden="1" outlineLevel="1" x14ac:dyDescent="0.25"/>
    <row r="83" spans="1:66" hidden="1" outlineLevel="1" x14ac:dyDescent="0.25">
      <c r="A83" s="127"/>
      <c r="B83" s="142">
        <v>2011</v>
      </c>
      <c r="C83" s="132"/>
      <c r="D83" s="132"/>
      <c r="E83" s="133"/>
      <c r="F83" s="134">
        <v>2011</v>
      </c>
      <c r="G83" s="136">
        <v>2012</v>
      </c>
      <c r="H83" s="137"/>
      <c r="I83" s="137"/>
      <c r="J83" s="138"/>
      <c r="K83" s="125">
        <v>2012</v>
      </c>
      <c r="L83" s="140">
        <v>2013</v>
      </c>
      <c r="M83" s="129"/>
      <c r="N83" s="129"/>
      <c r="O83" s="130"/>
      <c r="P83" s="122">
        <v>2013</v>
      </c>
      <c r="Q83" s="140">
        <v>2014</v>
      </c>
      <c r="R83" s="129"/>
      <c r="S83" s="129"/>
      <c r="T83" s="130"/>
      <c r="U83" s="122">
        <v>2014</v>
      </c>
      <c r="V83" s="140">
        <v>2015</v>
      </c>
      <c r="W83" s="129"/>
      <c r="X83" s="129"/>
      <c r="Y83" s="130"/>
      <c r="Z83" s="122">
        <v>2015</v>
      </c>
      <c r="AA83" s="140">
        <v>2016</v>
      </c>
      <c r="AB83" s="129"/>
      <c r="AC83" s="129"/>
      <c r="AD83" s="130"/>
      <c r="AE83" s="122">
        <v>2016</v>
      </c>
      <c r="AF83" s="140">
        <v>2017</v>
      </c>
      <c r="AG83" s="129"/>
      <c r="AH83" s="129"/>
      <c r="AI83" s="130"/>
      <c r="AJ83" s="122">
        <v>2017</v>
      </c>
      <c r="AK83" s="140">
        <v>2018</v>
      </c>
      <c r="AL83" s="129"/>
      <c r="AM83" s="129"/>
      <c r="AN83" s="130"/>
      <c r="AO83" s="122">
        <v>2018</v>
      </c>
      <c r="AP83" s="140">
        <v>2019</v>
      </c>
      <c r="AQ83" s="129"/>
      <c r="AR83" s="129"/>
      <c r="AS83" s="130"/>
      <c r="AT83" s="122">
        <v>2019</v>
      </c>
      <c r="AU83" s="124">
        <v>2020</v>
      </c>
      <c r="AV83" s="124"/>
      <c r="AW83" s="124"/>
      <c r="AX83" s="125"/>
      <c r="AY83" s="122">
        <v>2020</v>
      </c>
      <c r="AZ83" s="124">
        <v>2021</v>
      </c>
      <c r="BA83" s="124"/>
      <c r="BB83" s="124"/>
      <c r="BC83" s="125"/>
      <c r="BD83" s="122">
        <v>2021</v>
      </c>
      <c r="BE83" s="124">
        <v>2022</v>
      </c>
      <c r="BF83" s="124"/>
      <c r="BG83" s="124"/>
      <c r="BH83" s="125"/>
      <c r="BI83" s="122">
        <v>2022</v>
      </c>
      <c r="BJ83" s="124">
        <v>2023</v>
      </c>
      <c r="BK83" s="124"/>
      <c r="BL83" s="124"/>
      <c r="BM83" s="125"/>
      <c r="BN83" s="122">
        <v>2023</v>
      </c>
    </row>
    <row r="84" spans="1:66" hidden="1" outlineLevel="1" x14ac:dyDescent="0.25">
      <c r="A84" s="141"/>
      <c r="B84" s="14" t="s">
        <v>0</v>
      </c>
      <c r="C84" s="14" t="s">
        <v>1</v>
      </c>
      <c r="D84" s="14" t="s">
        <v>2</v>
      </c>
      <c r="E84" s="14" t="s">
        <v>3</v>
      </c>
      <c r="F84" s="146"/>
      <c r="G84" s="15" t="s">
        <v>0</v>
      </c>
      <c r="H84" s="15" t="s">
        <v>1</v>
      </c>
      <c r="I84" s="15" t="s">
        <v>2</v>
      </c>
      <c r="J84" s="15" t="s">
        <v>3</v>
      </c>
      <c r="K84" s="145"/>
      <c r="L84" s="15" t="s">
        <v>0</v>
      </c>
      <c r="M84" s="15" t="s">
        <v>1</v>
      </c>
      <c r="N84" s="15" t="s">
        <v>2</v>
      </c>
      <c r="O84" s="15" t="s">
        <v>3</v>
      </c>
      <c r="P84" s="123"/>
      <c r="Q84" s="14" t="s">
        <v>0</v>
      </c>
      <c r="R84" s="14" t="s">
        <v>1</v>
      </c>
      <c r="S84" s="14" t="s">
        <v>2</v>
      </c>
      <c r="T84" s="14" t="s">
        <v>3</v>
      </c>
      <c r="U84" s="123"/>
      <c r="V84" s="14" t="s">
        <v>0</v>
      </c>
      <c r="W84" s="14" t="s">
        <v>1</v>
      </c>
      <c r="X84" s="14" t="s">
        <v>2</v>
      </c>
      <c r="Y84" s="14" t="s">
        <v>3</v>
      </c>
      <c r="Z84" s="123"/>
      <c r="AA84" s="14" t="s">
        <v>0</v>
      </c>
      <c r="AB84" s="14" t="s">
        <v>1</v>
      </c>
      <c r="AC84" s="14" t="s">
        <v>2</v>
      </c>
      <c r="AD84" s="14" t="s">
        <v>3</v>
      </c>
      <c r="AE84" s="123"/>
      <c r="AF84" s="14" t="s">
        <v>0</v>
      </c>
      <c r="AG84" s="14" t="s">
        <v>1</v>
      </c>
      <c r="AH84" s="14" t="s">
        <v>2</v>
      </c>
      <c r="AI84" s="14" t="s">
        <v>3</v>
      </c>
      <c r="AJ84" s="123"/>
      <c r="AK84" s="14" t="s">
        <v>0</v>
      </c>
      <c r="AL84" s="14" t="s">
        <v>1</v>
      </c>
      <c r="AM84" s="14" t="s">
        <v>2</v>
      </c>
      <c r="AN84" s="14" t="s">
        <v>3</v>
      </c>
      <c r="AO84" s="123"/>
      <c r="AP84" s="14" t="s">
        <v>0</v>
      </c>
      <c r="AQ84" s="14" t="s">
        <v>1</v>
      </c>
      <c r="AR84" s="14" t="s">
        <v>2</v>
      </c>
      <c r="AS84" s="14" t="s">
        <v>3</v>
      </c>
      <c r="AT84" s="123"/>
      <c r="AU84" s="14" t="s">
        <v>0</v>
      </c>
      <c r="AV84" s="14" t="s">
        <v>1</v>
      </c>
      <c r="AW84" s="14" t="s">
        <v>2</v>
      </c>
      <c r="AX84" s="14" t="s">
        <v>3</v>
      </c>
      <c r="AY84" s="123"/>
      <c r="AZ84" s="14" t="s">
        <v>0</v>
      </c>
      <c r="BA84" s="14" t="s">
        <v>1</v>
      </c>
      <c r="BB84" s="14" t="s">
        <v>2</v>
      </c>
      <c r="BC84" s="14" t="s">
        <v>3</v>
      </c>
      <c r="BD84" s="123"/>
      <c r="BE84" s="14" t="s">
        <v>0</v>
      </c>
      <c r="BF84" s="14" t="s">
        <v>1</v>
      </c>
      <c r="BG84" s="14" t="s">
        <v>2</v>
      </c>
      <c r="BH84" s="14" t="s">
        <v>3</v>
      </c>
      <c r="BI84" s="123"/>
      <c r="BJ84" s="92" t="s">
        <v>0</v>
      </c>
      <c r="BK84" s="92" t="s">
        <v>1</v>
      </c>
      <c r="BL84" s="92" t="s">
        <v>2</v>
      </c>
      <c r="BM84" s="92" t="s">
        <v>3</v>
      </c>
      <c r="BN84" s="123"/>
    </row>
    <row r="85" spans="1:66" hidden="1" outlineLevel="1" x14ac:dyDescent="0.25">
      <c r="A85" s="39" t="s">
        <v>40</v>
      </c>
      <c r="B85" s="9">
        <v>-380.11625379999998</v>
      </c>
      <c r="C85" s="9">
        <v>-321.1527342</v>
      </c>
      <c r="D85" s="9">
        <v>-140.0968182</v>
      </c>
      <c r="E85" s="9">
        <v>-217.50395399999999</v>
      </c>
      <c r="F85" s="9">
        <v>-1058.8697602</v>
      </c>
      <c r="G85" s="9">
        <v>-394.70312300000001</v>
      </c>
      <c r="H85" s="9">
        <v>-328.00723579999999</v>
      </c>
      <c r="I85" s="9">
        <v>-80.491141200000001</v>
      </c>
      <c r="J85" s="9">
        <v>-254.7304446</v>
      </c>
      <c r="K85" s="9">
        <v>-1057.9319446</v>
      </c>
      <c r="L85" s="9">
        <v>-323.6971522</v>
      </c>
      <c r="M85" s="9">
        <v>-178.95864950000001</v>
      </c>
      <c r="N85" s="9">
        <v>-38.972254900000003</v>
      </c>
      <c r="O85" s="9">
        <v>-269.91102710000001</v>
      </c>
      <c r="P85" s="9">
        <v>-811.53908369999999</v>
      </c>
      <c r="Q85" s="9">
        <v>-478.80367430000001</v>
      </c>
      <c r="R85" s="9">
        <v>-198.75689180000001</v>
      </c>
      <c r="S85" s="9">
        <v>-154.51588580000001</v>
      </c>
      <c r="T85" s="9">
        <v>-67.715111399999998</v>
      </c>
      <c r="U85" s="9">
        <v>-899.79156329999989</v>
      </c>
      <c r="V85" s="9">
        <v>-255.79224306363972</v>
      </c>
      <c r="W85" s="9">
        <v>23.850199422733795</v>
      </c>
      <c r="X85" s="9">
        <v>56.378565950064285</v>
      </c>
      <c r="Y85" s="9">
        <v>-105.34600500171155</v>
      </c>
      <c r="Z85" s="9">
        <v>-280.90948269255318</v>
      </c>
      <c r="AA85" s="9">
        <v>-101.39174197060765</v>
      </c>
      <c r="AB85" s="9">
        <v>-21.682911979578421</v>
      </c>
      <c r="AC85" s="9">
        <v>96.590914447936711</v>
      </c>
      <c r="AD85" s="9">
        <v>-74.398276271646182</v>
      </c>
      <c r="AE85" s="9">
        <v>-100.88201577389555</v>
      </c>
      <c r="AF85" s="9">
        <v>-43.498359815997219</v>
      </c>
      <c r="AG85" s="9">
        <v>75.611764589985114</v>
      </c>
      <c r="AH85" s="9">
        <v>70.2644566876113</v>
      </c>
      <c r="AI85" s="9">
        <v>-247.70730231868811</v>
      </c>
      <c r="AJ85" s="9">
        <v>-145.32944085708891</v>
      </c>
      <c r="AK85" s="9">
        <v>-209.59650285395333</v>
      </c>
      <c r="AL85" s="9">
        <v>-206.9860424642934</v>
      </c>
      <c r="AM85" s="9">
        <v>-191.77923840998551</v>
      </c>
      <c r="AN85" s="9">
        <v>-292.11349591902535</v>
      </c>
      <c r="AO85" s="9">
        <v>-900.47527964725759</v>
      </c>
      <c r="AP85" s="9">
        <v>-227.84283076824818</v>
      </c>
      <c r="AQ85" s="9">
        <v>-134.6415148439944</v>
      </c>
      <c r="AR85" s="9">
        <v>-64.345681794414304</v>
      </c>
      <c r="AS85" s="9">
        <v>-534.26501932415931</v>
      </c>
      <c r="AT85" s="9">
        <v>-961.09504673081619</v>
      </c>
      <c r="AU85" s="9">
        <v>-219.24255204094857</v>
      </c>
      <c r="AV85" s="9">
        <v>-172.42057356317036</v>
      </c>
      <c r="AW85" s="9">
        <v>-115.55387164734566</v>
      </c>
      <c r="AX85" s="9">
        <v>1.8304699299280855</v>
      </c>
      <c r="AY85" s="9">
        <v>-505.38652732153651</v>
      </c>
      <c r="AZ85" s="9">
        <v>-70.480621354626237</v>
      </c>
      <c r="BA85" s="9">
        <v>36.992792023447237</v>
      </c>
      <c r="BB85" s="9">
        <v>-24.255144508358853</v>
      </c>
      <c r="BC85" s="9">
        <v>-425.23943209672166</v>
      </c>
      <c r="BD85" s="9">
        <v>-482.98240593625951</v>
      </c>
      <c r="BE85" s="9">
        <v>-182.91629152943597</v>
      </c>
      <c r="BF85" s="9">
        <v>23.403599849094007</v>
      </c>
      <c r="BG85" s="9">
        <v>361.99317771756432</v>
      </c>
      <c r="BH85" s="9">
        <v>-51.486589920118604</v>
      </c>
      <c r="BI85" s="9">
        <v>150.99389611710376</v>
      </c>
      <c r="BJ85" s="9">
        <v>-351.50451247050296</v>
      </c>
      <c r="BK85" s="9">
        <v>-298.08501800844351</v>
      </c>
      <c r="BL85" s="9"/>
      <c r="BM85" s="9"/>
      <c r="BN85" s="9"/>
    </row>
    <row r="86" spans="1:66" hidden="1" outlineLevel="1" x14ac:dyDescent="0.25"/>
    <row r="87" spans="1:66" hidden="1" outlineLevel="1" x14ac:dyDescent="0.25">
      <c r="A87" s="127"/>
      <c r="B87" s="142">
        <v>2011</v>
      </c>
      <c r="C87" s="132"/>
      <c r="D87" s="132"/>
      <c r="E87" s="133"/>
      <c r="F87" s="134">
        <v>2011</v>
      </c>
      <c r="G87" s="136">
        <v>2012</v>
      </c>
      <c r="H87" s="137"/>
      <c r="I87" s="137"/>
      <c r="J87" s="138"/>
      <c r="K87" s="125">
        <v>2012</v>
      </c>
      <c r="L87" s="140">
        <v>2013</v>
      </c>
      <c r="M87" s="129"/>
      <c r="N87" s="129"/>
      <c r="O87" s="130"/>
      <c r="P87" s="122">
        <v>2013</v>
      </c>
      <c r="Q87" s="140">
        <v>2014</v>
      </c>
      <c r="R87" s="129"/>
      <c r="S87" s="129"/>
      <c r="T87" s="130"/>
      <c r="U87" s="122">
        <v>2014</v>
      </c>
      <c r="V87" s="140">
        <v>2015</v>
      </c>
      <c r="W87" s="129"/>
      <c r="X87" s="129"/>
      <c r="Y87" s="130"/>
      <c r="Z87" s="122">
        <v>2015</v>
      </c>
      <c r="AA87" s="140">
        <v>2016</v>
      </c>
      <c r="AB87" s="129"/>
      <c r="AC87" s="129"/>
      <c r="AD87" s="130"/>
      <c r="AE87" s="122">
        <v>2016</v>
      </c>
      <c r="AF87" s="140">
        <v>2017</v>
      </c>
      <c r="AG87" s="129"/>
      <c r="AH87" s="129"/>
      <c r="AI87" s="130"/>
      <c r="AJ87" s="122">
        <v>2017</v>
      </c>
      <c r="AK87" s="140">
        <v>2018</v>
      </c>
      <c r="AL87" s="129"/>
      <c r="AM87" s="129"/>
      <c r="AN87" s="130"/>
      <c r="AO87" s="122">
        <v>2018</v>
      </c>
      <c r="AP87" s="140">
        <v>2019</v>
      </c>
      <c r="AQ87" s="129"/>
      <c r="AR87" s="129"/>
      <c r="AS87" s="130"/>
      <c r="AT87" s="122">
        <v>2019</v>
      </c>
      <c r="AU87" s="124">
        <v>2020</v>
      </c>
      <c r="AV87" s="124"/>
      <c r="AW87" s="124"/>
      <c r="AX87" s="125"/>
      <c r="AY87" s="122">
        <v>2020</v>
      </c>
      <c r="AZ87" s="124">
        <v>2021</v>
      </c>
      <c r="BA87" s="124"/>
      <c r="BB87" s="124"/>
      <c r="BC87" s="125"/>
      <c r="BD87" s="122">
        <v>2021</v>
      </c>
      <c r="BE87" s="124">
        <v>2022</v>
      </c>
      <c r="BF87" s="124"/>
      <c r="BG87" s="124"/>
      <c r="BH87" s="125"/>
      <c r="BI87" s="122">
        <v>2022</v>
      </c>
      <c r="BJ87" s="124">
        <v>2023</v>
      </c>
      <c r="BK87" s="124"/>
      <c r="BL87" s="124"/>
      <c r="BM87" s="125"/>
      <c r="BN87" s="122">
        <v>2023</v>
      </c>
    </row>
    <row r="88" spans="1:66" hidden="1" outlineLevel="1" x14ac:dyDescent="0.25">
      <c r="A88" s="141"/>
      <c r="B88" s="14" t="s">
        <v>0</v>
      </c>
      <c r="C88" s="14" t="s">
        <v>1</v>
      </c>
      <c r="D88" s="14" t="s">
        <v>2</v>
      </c>
      <c r="E88" s="14" t="s">
        <v>3</v>
      </c>
      <c r="F88" s="146"/>
      <c r="G88" s="15" t="s">
        <v>0</v>
      </c>
      <c r="H88" s="15" t="s">
        <v>1</v>
      </c>
      <c r="I88" s="15" t="s">
        <v>2</v>
      </c>
      <c r="J88" s="15" t="s">
        <v>3</v>
      </c>
      <c r="K88" s="145"/>
      <c r="L88" s="15" t="s">
        <v>0</v>
      </c>
      <c r="M88" s="15" t="s">
        <v>1</v>
      </c>
      <c r="N88" s="15" t="s">
        <v>2</v>
      </c>
      <c r="O88" s="15" t="s">
        <v>3</v>
      </c>
      <c r="P88" s="123"/>
      <c r="Q88" s="14" t="s">
        <v>0</v>
      </c>
      <c r="R88" s="14" t="s">
        <v>1</v>
      </c>
      <c r="S88" s="14" t="s">
        <v>2</v>
      </c>
      <c r="T88" s="14" t="s">
        <v>3</v>
      </c>
      <c r="U88" s="123"/>
      <c r="V88" s="14" t="s">
        <v>0</v>
      </c>
      <c r="W88" s="14" t="s">
        <v>1</v>
      </c>
      <c r="X88" s="14" t="s">
        <v>2</v>
      </c>
      <c r="Y88" s="14" t="s">
        <v>3</v>
      </c>
      <c r="Z88" s="123"/>
      <c r="AA88" s="14" t="s">
        <v>0</v>
      </c>
      <c r="AB88" s="14" t="s">
        <v>1</v>
      </c>
      <c r="AC88" s="14" t="s">
        <v>2</v>
      </c>
      <c r="AD88" s="14" t="s">
        <v>3</v>
      </c>
      <c r="AE88" s="123"/>
      <c r="AF88" s="14" t="s">
        <v>0</v>
      </c>
      <c r="AG88" s="14" t="s">
        <v>1</v>
      </c>
      <c r="AH88" s="14" t="s">
        <v>2</v>
      </c>
      <c r="AI88" s="14" t="s">
        <v>3</v>
      </c>
      <c r="AJ88" s="123"/>
      <c r="AK88" s="14" t="s">
        <v>0</v>
      </c>
      <c r="AL88" s="14" t="s">
        <v>1</v>
      </c>
      <c r="AM88" s="14" t="s">
        <v>2</v>
      </c>
      <c r="AN88" s="14" t="s">
        <v>3</v>
      </c>
      <c r="AO88" s="123"/>
      <c r="AP88" s="14" t="s">
        <v>0</v>
      </c>
      <c r="AQ88" s="14" t="s">
        <v>1</v>
      </c>
      <c r="AR88" s="14" t="s">
        <v>2</v>
      </c>
      <c r="AS88" s="14" t="s">
        <v>3</v>
      </c>
      <c r="AT88" s="123"/>
      <c r="AU88" s="14" t="s">
        <v>0</v>
      </c>
      <c r="AV88" s="14" t="s">
        <v>1</v>
      </c>
      <c r="AW88" s="14" t="s">
        <v>2</v>
      </c>
      <c r="AX88" s="14" t="s">
        <v>3</v>
      </c>
      <c r="AY88" s="123"/>
      <c r="AZ88" s="14" t="s">
        <v>0</v>
      </c>
      <c r="BA88" s="14" t="s">
        <v>1</v>
      </c>
      <c r="BB88" s="14" t="s">
        <v>2</v>
      </c>
      <c r="BC88" s="14" t="s">
        <v>3</v>
      </c>
      <c r="BD88" s="123"/>
      <c r="BE88" s="14" t="s">
        <v>0</v>
      </c>
      <c r="BF88" s="14" t="s">
        <v>1</v>
      </c>
      <c r="BG88" s="14" t="s">
        <v>2</v>
      </c>
      <c r="BH88" s="14" t="s">
        <v>3</v>
      </c>
      <c r="BI88" s="123"/>
      <c r="BJ88" s="92" t="s">
        <v>0</v>
      </c>
      <c r="BK88" s="92" t="s">
        <v>1</v>
      </c>
      <c r="BL88" s="92" t="s">
        <v>2</v>
      </c>
      <c r="BM88" s="92" t="s">
        <v>3</v>
      </c>
      <c r="BN88" s="123"/>
    </row>
    <row r="89" spans="1:66" hidden="1" outlineLevel="1" x14ac:dyDescent="0.25">
      <c r="A89" s="39" t="s">
        <v>41</v>
      </c>
      <c r="B89" s="9">
        <f>B90</f>
        <v>612136.6</v>
      </c>
      <c r="C89" s="9">
        <f>SUM(B90:C90)</f>
        <v>1428244.4</v>
      </c>
      <c r="D89" s="9">
        <f>SUM(B90:D90)</f>
        <v>2574834.2999999998</v>
      </c>
      <c r="E89" s="9">
        <f>SUM(B90:E90)</f>
        <v>3777945.5999999996</v>
      </c>
      <c r="F89" s="9">
        <f>E89</f>
        <v>3777945.5999999996</v>
      </c>
      <c r="G89" s="9">
        <f>G90</f>
        <v>658957.80000000005</v>
      </c>
      <c r="H89" s="9">
        <f>SUM(G90:H90)</f>
        <v>1545193.2000000002</v>
      </c>
      <c r="I89" s="9">
        <f>SUM(G90:I90)</f>
        <v>2762715.5</v>
      </c>
      <c r="J89" s="9">
        <f>SUM(G90:J90)</f>
        <v>4266460.5</v>
      </c>
      <c r="K89" s="9">
        <f>J89</f>
        <v>4266460.5</v>
      </c>
      <c r="L89" s="9">
        <f>L90</f>
        <v>784166.2</v>
      </c>
      <c r="M89" s="9">
        <f>SUM(L90:M90)</f>
        <v>1762371.2999999998</v>
      </c>
      <c r="N89" s="9">
        <f>SUM(L90:N90)</f>
        <v>3125443.5999999996</v>
      </c>
      <c r="O89" s="9">
        <f>SUM(L90:O90)</f>
        <v>4555638.1999999993</v>
      </c>
      <c r="P89" s="9">
        <f>O89</f>
        <v>4555638.1999999993</v>
      </c>
      <c r="Q89" s="9">
        <f>Q90</f>
        <v>814938.4</v>
      </c>
      <c r="R89" s="9">
        <f>SUM(Q90:R90)</f>
        <v>1845531.3</v>
      </c>
      <c r="S89" s="9">
        <f>SUM(Q90:S90)</f>
        <v>3289032.4000000004</v>
      </c>
      <c r="T89" s="9">
        <f>SUM(Q90:T90)</f>
        <v>4828626.3000000007</v>
      </c>
      <c r="U89" s="9">
        <f>T89</f>
        <v>4828626.3000000007</v>
      </c>
      <c r="V89" s="9">
        <f>V90</f>
        <v>879565.7</v>
      </c>
      <c r="W89" s="9">
        <f>SUM(V90:W90)</f>
        <v>1984813.7</v>
      </c>
      <c r="X89" s="9">
        <f>SUM(V90:X90)</f>
        <v>3508716.4</v>
      </c>
      <c r="Y89" s="9">
        <f>SUM(V90:Y90)</f>
        <v>5043633.2</v>
      </c>
      <c r="Z89" s="9">
        <f>Y89</f>
        <v>5043633.2</v>
      </c>
      <c r="AA89" s="9">
        <f>AA90</f>
        <v>893634.2</v>
      </c>
      <c r="AB89" s="9">
        <f>SUM(AA90:AB90)</f>
        <v>2025894.8</v>
      </c>
      <c r="AC89" s="9">
        <f>SUM(AA90:AC90)</f>
        <v>3551523.2</v>
      </c>
      <c r="AD89" s="9">
        <f>SUM(AA90:AD90)</f>
        <v>5067293.5</v>
      </c>
      <c r="AE89" s="9">
        <f>AD89</f>
        <v>5067293.5</v>
      </c>
      <c r="AF89" s="9">
        <f>AF90</f>
        <v>971041</v>
      </c>
      <c r="AG89" s="9">
        <f>SUM(AF90:AG90)</f>
        <v>2183741.7999999998</v>
      </c>
      <c r="AH89" s="9">
        <f>SUM(AF90:AH90)</f>
        <v>3771147.1999999997</v>
      </c>
      <c r="AI89" s="9">
        <f>SUM(AF90:AI90)</f>
        <v>5564493.2999999998</v>
      </c>
      <c r="AJ89" s="9">
        <f>AI89</f>
        <v>5564493.2999999998</v>
      </c>
      <c r="AK89" s="9">
        <f>AK90</f>
        <v>1115563.9000000001</v>
      </c>
      <c r="AL89" s="9">
        <f>SUM(AK90:AL90)</f>
        <v>2478268</v>
      </c>
      <c r="AM89" s="9">
        <f>SUM(AK90:AM90)</f>
        <v>4165286.2</v>
      </c>
      <c r="AN89" s="9">
        <f>SUM(AK90:AN90)</f>
        <v>6017035.2000000002</v>
      </c>
      <c r="AO89" s="9">
        <v>6017035.2000000002</v>
      </c>
      <c r="AP89" s="9">
        <f>AP90</f>
        <v>1242121.7999999998</v>
      </c>
      <c r="AQ89" s="9">
        <f>SUM(AP90:AQ90)</f>
        <v>2727079.8999999994</v>
      </c>
      <c r="AR89" s="9">
        <f>SUM(AP90:AR90)</f>
        <v>4549719.9999999991</v>
      </c>
      <c r="AS89" s="9">
        <f>SUM(AP90:AS90)</f>
        <v>6543321.7999999989</v>
      </c>
      <c r="AT89" s="9">
        <f>AS89</f>
        <v>6543321.7999999989</v>
      </c>
      <c r="AU89" s="9">
        <f>AU90</f>
        <v>1268125</v>
      </c>
      <c r="AV89" s="9">
        <f>SUM(AU90:AV90)</f>
        <v>2538892.7000000002</v>
      </c>
      <c r="AW89" s="9">
        <f>SUM(AU90:AW90)</f>
        <v>4282163.0999999996</v>
      </c>
      <c r="AX89" s="9">
        <f>SUM(AU90:AX90)</f>
        <v>6181664.0999999996</v>
      </c>
      <c r="AY89" s="9">
        <f>AX89</f>
        <v>6181664.0999999996</v>
      </c>
      <c r="AZ89" s="9">
        <f>AZ90</f>
        <v>1278566.6000000001</v>
      </c>
      <c r="BA89" s="9">
        <f>SUM(AZ90:BA90)</f>
        <v>2854671</v>
      </c>
      <c r="BB89" s="9">
        <f>SUM(AZ90:BB90)</f>
        <v>4761996.2</v>
      </c>
      <c r="BC89" s="9">
        <f>SUM(AZ90:BC90)</f>
        <v>6991777.7999999989</v>
      </c>
      <c r="BD89" s="9">
        <f>BC89</f>
        <v>6991777.7999999989</v>
      </c>
      <c r="BE89" s="9">
        <f>BE90</f>
        <v>1484300</v>
      </c>
      <c r="BF89" s="9">
        <f>SUM(BE90:BF90)</f>
        <v>3383367.5</v>
      </c>
      <c r="BG89" s="9">
        <f>SUM(BE90:BG90)</f>
        <v>5762842.8999999994</v>
      </c>
      <c r="BH89" s="9">
        <f>SUM(BE90:BH90)</f>
        <v>8501436</v>
      </c>
      <c r="BI89" s="9">
        <f>BH89</f>
        <v>8501436</v>
      </c>
      <c r="BJ89" s="9">
        <f>BJ90</f>
        <v>1788233.7</v>
      </c>
      <c r="BK89" s="9">
        <f>SUM(BJ90:BK90)</f>
        <v>3926609.2</v>
      </c>
      <c r="BL89" s="9"/>
      <c r="BM89" s="9"/>
    </row>
    <row r="90" spans="1:66" hidden="1" outlineLevel="1" x14ac:dyDescent="0.25">
      <c r="A90" s="39" t="s">
        <v>42</v>
      </c>
      <c r="B90" s="9">
        <v>612136.6</v>
      </c>
      <c r="C90" s="9">
        <v>816107.8</v>
      </c>
      <c r="D90" s="9">
        <v>1146589.8999999999</v>
      </c>
      <c r="E90" s="9">
        <v>1203111.3</v>
      </c>
      <c r="F90" s="9">
        <f>E89</f>
        <v>3777945.5999999996</v>
      </c>
      <c r="G90" s="9">
        <v>658957.80000000005</v>
      </c>
      <c r="H90" s="9">
        <v>886235.4</v>
      </c>
      <c r="I90" s="9">
        <v>1217522.3</v>
      </c>
      <c r="J90" s="9">
        <v>1503745</v>
      </c>
      <c r="K90" s="9">
        <f>J89</f>
        <v>4266460.5</v>
      </c>
      <c r="L90" s="9">
        <v>784166.2</v>
      </c>
      <c r="M90" s="9">
        <v>978205.1</v>
      </c>
      <c r="N90" s="9">
        <v>1363072.3</v>
      </c>
      <c r="O90" s="9">
        <v>1430194.6</v>
      </c>
      <c r="P90" s="9">
        <f>O89</f>
        <v>4555638.1999999993</v>
      </c>
      <c r="Q90" s="9">
        <v>814938.4</v>
      </c>
      <c r="R90" s="9">
        <v>1030592.9</v>
      </c>
      <c r="S90" s="9">
        <v>1443501.1</v>
      </c>
      <c r="T90" s="9">
        <v>1539593.9</v>
      </c>
      <c r="U90" s="9">
        <f>T89</f>
        <v>4828626.3000000007</v>
      </c>
      <c r="V90" s="9">
        <v>879565.7</v>
      </c>
      <c r="W90" s="9">
        <v>1105248</v>
      </c>
      <c r="X90" s="9">
        <v>1523902.7</v>
      </c>
      <c r="Y90" s="9">
        <v>1534916.8</v>
      </c>
      <c r="Z90" s="9">
        <f>Y89</f>
        <v>5043633.2</v>
      </c>
      <c r="AA90" s="9">
        <v>893634.2</v>
      </c>
      <c r="AB90" s="9">
        <v>1132260.6000000001</v>
      </c>
      <c r="AC90" s="9">
        <v>1525628.4</v>
      </c>
      <c r="AD90" s="9">
        <v>1515770.3</v>
      </c>
      <c r="AE90" s="9">
        <f>AD89</f>
        <v>5067293.5</v>
      </c>
      <c r="AF90" s="9">
        <v>971041</v>
      </c>
      <c r="AG90" s="9">
        <v>1212700.8</v>
      </c>
      <c r="AH90" s="9">
        <v>1587405.4</v>
      </c>
      <c r="AI90" s="9">
        <v>1793346.1</v>
      </c>
      <c r="AJ90" s="9">
        <f>AI89</f>
        <v>5564493.2999999998</v>
      </c>
      <c r="AK90" s="9">
        <v>1115563.9000000001</v>
      </c>
      <c r="AL90" s="9">
        <v>1362704.0999999999</v>
      </c>
      <c r="AM90" s="9">
        <v>1687018.2000000004</v>
      </c>
      <c r="AN90" s="9">
        <v>1851748.9999999998</v>
      </c>
      <c r="AO90" s="9">
        <f>AN89</f>
        <v>6017035.2000000002</v>
      </c>
      <c r="AP90" s="9">
        <v>1242121.7999999998</v>
      </c>
      <c r="AQ90" s="9">
        <v>1484958.0999999999</v>
      </c>
      <c r="AR90" s="9">
        <v>1822640.0999999996</v>
      </c>
      <c r="AS90" s="9">
        <v>1993601.8000000003</v>
      </c>
      <c r="AT90" s="9">
        <f>AS89</f>
        <v>6543321.7999999989</v>
      </c>
      <c r="AU90" s="9">
        <v>1268125</v>
      </c>
      <c r="AV90" s="9">
        <v>1270767.7</v>
      </c>
      <c r="AW90" s="9">
        <v>1743270.4</v>
      </c>
      <c r="AX90" s="9">
        <v>1899501.0000000002</v>
      </c>
      <c r="AY90" s="9">
        <f>AX89</f>
        <v>6181664.0999999996</v>
      </c>
      <c r="AZ90" s="9">
        <v>1278566.6000000001</v>
      </c>
      <c r="BA90" s="9">
        <v>1576104.4000000001</v>
      </c>
      <c r="BB90" s="9">
        <v>1907325.2000000002</v>
      </c>
      <c r="BC90" s="9">
        <v>2229781.5999999982</v>
      </c>
      <c r="BD90" s="9">
        <f>BC89</f>
        <v>6991777.7999999989</v>
      </c>
      <c r="BE90" s="9">
        <v>1484300</v>
      </c>
      <c r="BF90" s="9">
        <v>1899067.5000000002</v>
      </c>
      <c r="BG90" s="9">
        <v>2379475.3999999994</v>
      </c>
      <c r="BH90" s="9">
        <v>2738593.1</v>
      </c>
      <c r="BI90" s="9">
        <f>BH89</f>
        <v>8501436</v>
      </c>
      <c r="BJ90" s="9">
        <v>1788233.7</v>
      </c>
      <c r="BK90" s="9">
        <v>2138375.5</v>
      </c>
      <c r="BL90" s="9"/>
      <c r="BM90" s="9"/>
    </row>
    <row r="91" spans="1:66" hidden="1" outlineLevel="1" x14ac:dyDescent="0.25"/>
    <row r="92" spans="1:66" hidden="1" outlineLevel="1" x14ac:dyDescent="0.25">
      <c r="A92" s="127"/>
      <c r="B92" s="142">
        <v>2011</v>
      </c>
      <c r="C92" s="132"/>
      <c r="D92" s="132"/>
      <c r="E92" s="133"/>
      <c r="F92" s="134">
        <v>2011</v>
      </c>
      <c r="G92" s="136">
        <v>2012</v>
      </c>
      <c r="H92" s="137"/>
      <c r="I92" s="137"/>
      <c r="J92" s="138"/>
      <c r="K92" s="125">
        <v>2012</v>
      </c>
      <c r="L92" s="140">
        <v>2013</v>
      </c>
      <c r="M92" s="129"/>
      <c r="N92" s="129"/>
      <c r="O92" s="130"/>
      <c r="P92" s="122">
        <v>2013</v>
      </c>
      <c r="Q92" s="140">
        <v>2014</v>
      </c>
      <c r="R92" s="129"/>
      <c r="S92" s="129"/>
      <c r="T92" s="130"/>
      <c r="U92" s="122">
        <v>2014</v>
      </c>
      <c r="V92" s="140">
        <v>2015</v>
      </c>
      <c r="W92" s="129"/>
      <c r="X92" s="129"/>
      <c r="Y92" s="130"/>
      <c r="Z92" s="122">
        <v>2015</v>
      </c>
      <c r="AA92" s="140">
        <v>2016</v>
      </c>
      <c r="AB92" s="129"/>
      <c r="AC92" s="129"/>
      <c r="AD92" s="130"/>
      <c r="AE92" s="122">
        <v>2016</v>
      </c>
      <c r="AF92" s="140">
        <v>2017</v>
      </c>
      <c r="AG92" s="129"/>
      <c r="AH92" s="129"/>
      <c r="AI92" s="130"/>
      <c r="AJ92" s="122">
        <v>2017</v>
      </c>
      <c r="AK92" s="140">
        <v>2018</v>
      </c>
      <c r="AL92" s="129"/>
      <c r="AM92" s="129"/>
      <c r="AN92" s="130"/>
      <c r="AO92" s="122">
        <v>2018</v>
      </c>
      <c r="AP92" s="140">
        <v>2019</v>
      </c>
      <c r="AQ92" s="129"/>
      <c r="AR92" s="129"/>
      <c r="AS92" s="130"/>
      <c r="AT92" s="122">
        <v>2019</v>
      </c>
      <c r="AU92" s="124">
        <v>2020</v>
      </c>
      <c r="AV92" s="124"/>
      <c r="AW92" s="124"/>
      <c r="AX92" s="125"/>
      <c r="AY92" s="122">
        <v>2020</v>
      </c>
      <c r="AZ92" s="124">
        <v>2021</v>
      </c>
      <c r="BA92" s="124"/>
      <c r="BB92" s="124"/>
      <c r="BC92" s="125"/>
      <c r="BD92" s="122">
        <v>2021</v>
      </c>
      <c r="BE92" s="124">
        <v>2022</v>
      </c>
      <c r="BF92" s="124"/>
      <c r="BG92" s="124"/>
      <c r="BH92" s="125"/>
      <c r="BI92" s="122">
        <v>2022</v>
      </c>
      <c r="BJ92" s="124">
        <v>2023</v>
      </c>
      <c r="BK92" s="124"/>
      <c r="BL92" s="124"/>
      <c r="BM92" s="125"/>
      <c r="BN92" s="122">
        <v>2023</v>
      </c>
    </row>
    <row r="93" spans="1:66" hidden="1" outlineLevel="1" x14ac:dyDescent="0.25">
      <c r="A93" s="141"/>
      <c r="B93" s="14" t="s">
        <v>0</v>
      </c>
      <c r="C93" s="14" t="s">
        <v>1</v>
      </c>
      <c r="D93" s="14" t="s">
        <v>2</v>
      </c>
      <c r="E93" s="14" t="s">
        <v>3</v>
      </c>
      <c r="F93" s="146"/>
      <c r="G93" s="15" t="s">
        <v>0</v>
      </c>
      <c r="H93" s="15" t="s">
        <v>1</v>
      </c>
      <c r="I93" s="15" t="s">
        <v>2</v>
      </c>
      <c r="J93" s="15" t="s">
        <v>3</v>
      </c>
      <c r="K93" s="145"/>
      <c r="L93" s="15" t="s">
        <v>0</v>
      </c>
      <c r="M93" s="15" t="s">
        <v>1</v>
      </c>
      <c r="N93" s="15" t="s">
        <v>2</v>
      </c>
      <c r="O93" s="15" t="s">
        <v>3</v>
      </c>
      <c r="P93" s="123"/>
      <c r="Q93" s="14" t="s">
        <v>0</v>
      </c>
      <c r="R93" s="14" t="s">
        <v>1</v>
      </c>
      <c r="S93" s="14" t="s">
        <v>2</v>
      </c>
      <c r="T93" s="14" t="s">
        <v>3</v>
      </c>
      <c r="U93" s="123"/>
      <c r="V93" s="14" t="s">
        <v>0</v>
      </c>
      <c r="W93" s="14" t="s">
        <v>1</v>
      </c>
      <c r="X93" s="14" t="s">
        <v>2</v>
      </c>
      <c r="Y93" s="14" t="s">
        <v>3</v>
      </c>
      <c r="Z93" s="123"/>
      <c r="AA93" s="14" t="s">
        <v>0</v>
      </c>
      <c r="AB93" s="14" t="s">
        <v>1</v>
      </c>
      <c r="AC93" s="14" t="s">
        <v>2</v>
      </c>
      <c r="AD93" s="14" t="s">
        <v>3</v>
      </c>
      <c r="AE93" s="123"/>
      <c r="AF93" s="14" t="s">
        <v>0</v>
      </c>
      <c r="AG93" s="14" t="s">
        <v>1</v>
      </c>
      <c r="AH93" s="14" t="s">
        <v>2</v>
      </c>
      <c r="AI93" s="14" t="s">
        <v>3</v>
      </c>
      <c r="AJ93" s="123"/>
      <c r="AK93" s="14" t="s">
        <v>0</v>
      </c>
      <c r="AL93" s="14" t="s">
        <v>1</v>
      </c>
      <c r="AM93" s="14" t="s">
        <v>2</v>
      </c>
      <c r="AN93" s="14" t="s">
        <v>3</v>
      </c>
      <c r="AO93" s="123"/>
      <c r="AP93" s="14" t="s">
        <v>0</v>
      </c>
      <c r="AQ93" s="14" t="s">
        <v>1</v>
      </c>
      <c r="AR93" s="14" t="s">
        <v>2</v>
      </c>
      <c r="AS93" s="14" t="s">
        <v>3</v>
      </c>
      <c r="AT93" s="123"/>
      <c r="AU93" s="14" t="s">
        <v>0</v>
      </c>
      <c r="AV93" s="14" t="s">
        <v>1</v>
      </c>
      <c r="AW93" s="14" t="s">
        <v>2</v>
      </c>
      <c r="AX93" s="14" t="s">
        <v>3</v>
      </c>
      <c r="AY93" s="123"/>
      <c r="AZ93" s="14" t="s">
        <v>0</v>
      </c>
      <c r="BA93" s="14" t="s">
        <v>1</v>
      </c>
      <c r="BB93" s="14" t="s">
        <v>2</v>
      </c>
      <c r="BC93" s="14" t="s">
        <v>3</v>
      </c>
      <c r="BD93" s="123"/>
      <c r="BE93" s="14" t="s">
        <v>0</v>
      </c>
      <c r="BF93" s="14" t="s">
        <v>1</v>
      </c>
      <c r="BG93" s="14" t="s">
        <v>2</v>
      </c>
      <c r="BH93" s="14" t="s">
        <v>3</v>
      </c>
      <c r="BI93" s="123"/>
      <c r="BJ93" s="92" t="s">
        <v>0</v>
      </c>
      <c r="BK93" s="92" t="s">
        <v>1</v>
      </c>
      <c r="BL93" s="92" t="s">
        <v>2</v>
      </c>
      <c r="BM93" s="92" t="s">
        <v>3</v>
      </c>
      <c r="BN93" s="123"/>
    </row>
    <row r="94" spans="1:66" hidden="1" outlineLevel="1" x14ac:dyDescent="0.25">
      <c r="A94" s="39" t="s">
        <v>51</v>
      </c>
      <c r="B94" s="40">
        <f>IF(B98,B90/B98,"")</f>
        <v>1671.8648604358989</v>
      </c>
      <c r="C94" s="40">
        <f>IF(C98,C90/C98,"")</f>
        <v>2181.0567106740073</v>
      </c>
      <c r="D94" s="40">
        <f>IF(D98,D90/D98,"")</f>
        <v>3109.1433917240629</v>
      </c>
      <c r="E94" s="40">
        <f>IF(E98,E90/E98,"")</f>
        <v>3158.601470202153</v>
      </c>
      <c r="F94" s="40">
        <f>SUM(B94:E94)</f>
        <v>10120.666433036122</v>
      </c>
      <c r="G94" s="40">
        <f>IF(G98,G90/G98,"")</f>
        <v>1696.4647426820793</v>
      </c>
      <c r="H94" s="40">
        <f>IF(H98,H90/H98,"")</f>
        <v>2207.1461659153738</v>
      </c>
      <c r="I94" s="40">
        <f>IF(I98,I90/I98,"")</f>
        <v>2964.793990162178</v>
      </c>
      <c r="J94" s="40">
        <f>IF(J98,J90/J98,"")</f>
        <v>3699.7957878161596</v>
      </c>
      <c r="K94" s="40">
        <f>SUM(G94:J94)</f>
        <v>10568.20068657579</v>
      </c>
      <c r="L94" s="40">
        <f t="shared" ref="L94:AN94" si="17">IF(L98,L90/L98,"")</f>
        <v>1915.0982430108966</v>
      </c>
      <c r="M94" s="40">
        <f t="shared" si="17"/>
        <v>2357.6770437755049</v>
      </c>
      <c r="N94" s="40">
        <f t="shared" si="17"/>
        <v>3335.5074321062093</v>
      </c>
      <c r="O94" s="40">
        <f t="shared" si="17"/>
        <v>3527.1599294731081</v>
      </c>
      <c r="P94" s="40">
        <f>SUM(L94:O94)</f>
        <v>11135.442648365719</v>
      </c>
      <c r="Q94" s="40">
        <f t="shared" si="17"/>
        <v>1982.6386454161109</v>
      </c>
      <c r="R94" s="40">
        <f t="shared" si="17"/>
        <v>2496.332157685848</v>
      </c>
      <c r="S94" s="40">
        <f t="shared" si="17"/>
        <v>3533.8740753075317</v>
      </c>
      <c r="T94" s="40">
        <f t="shared" si="17"/>
        <v>3569.4934155615319</v>
      </c>
      <c r="U94" s="40">
        <f>SUM(Q94:T94)</f>
        <v>11582.338293971023</v>
      </c>
      <c r="V94" s="40">
        <f t="shared" si="17"/>
        <v>1842.9487072036206</v>
      </c>
      <c r="W94" s="40">
        <f t="shared" si="17"/>
        <v>2319.610476830087</v>
      </c>
      <c r="X94" s="40">
        <f t="shared" si="17"/>
        <v>3178.8370637685393</v>
      </c>
      <c r="Y94" s="40">
        <f t="shared" si="17"/>
        <v>3207.4994775776318</v>
      </c>
      <c r="Z94" s="40">
        <f>SUM(V94:Y94)</f>
        <v>10548.895725379878</v>
      </c>
      <c r="AA94" s="40">
        <f>IF(AA98,AA90/AA98,"")</f>
        <v>1828.7068983158367</v>
      </c>
      <c r="AB94" s="40">
        <f>IF(AB98,AB90/AB98,"")</f>
        <v>2363.5047801945479</v>
      </c>
      <c r="AC94" s="40">
        <f>IF(AC98,AC90/AC98,"")</f>
        <v>3209.4168630090876</v>
      </c>
      <c r="AD94" s="40">
        <f>IF(AD98,AD90/AD98,"")</f>
        <v>3165.3064506024602</v>
      </c>
      <c r="AE94" s="40">
        <f>SUM(AA94:AD94)</f>
        <v>10566.934992121933</v>
      </c>
      <c r="AF94" s="40">
        <f t="shared" si="17"/>
        <v>1998.9316151344231</v>
      </c>
      <c r="AG94" s="40">
        <f t="shared" si="17"/>
        <v>2508.8977159880833</v>
      </c>
      <c r="AH94" s="40">
        <f t="shared" si="17"/>
        <v>3316.5606000459643</v>
      </c>
      <c r="AI94" s="40">
        <f t="shared" si="17"/>
        <v>3712.2401622886009</v>
      </c>
      <c r="AJ94" s="40">
        <f>SUM(AF94:AI94)</f>
        <v>11536.630093457072</v>
      </c>
      <c r="AK94" s="40">
        <f t="shared" si="17"/>
        <v>2317.3807100272134</v>
      </c>
      <c r="AL94" s="40">
        <f t="shared" si="17"/>
        <v>2823.1454971099461</v>
      </c>
      <c r="AM94" s="40">
        <f t="shared" si="17"/>
        <v>3495.976044429709</v>
      </c>
      <c r="AN94" s="40">
        <f t="shared" si="17"/>
        <v>3815.6003379283338</v>
      </c>
      <c r="AO94" s="40">
        <f>SUM(AK94:AN94)</f>
        <v>12452.102589495202</v>
      </c>
      <c r="AP94" s="40">
        <f>IF(AP98,AP90/AP98,"")</f>
        <v>2549.3541038113412</v>
      </c>
      <c r="AQ94" s="40">
        <f>IF(AQ98,AQ90/AQ98,"")</f>
        <v>3086.5892745790893</v>
      </c>
      <c r="AR94" s="40">
        <f>IF(AR98,AR90/AR98,"")</f>
        <v>3827.1461867965722</v>
      </c>
      <c r="AS94" s="40">
        <f>IF(AS98,AS90/AS98,"")</f>
        <v>4177.6194966576568</v>
      </c>
      <c r="AT94" s="40">
        <f>SUM(AP94:AS94)</f>
        <v>13640.70906184466</v>
      </c>
      <c r="AU94" s="40">
        <f>IF(AU98,AU90/AU98,"")</f>
        <v>2629.2191905788686</v>
      </c>
      <c r="AV94" s="40">
        <f>IF(AV98,AV90/AV98,"")</f>
        <v>2622.0518457149119</v>
      </c>
      <c r="AW94" s="40">
        <f>IF(AW98,AW90/AW98,"")</f>
        <v>3590.1002805348858</v>
      </c>
      <c r="AX94" s="40">
        <f>IF(AX98,AX90/AX98,"")</f>
        <v>3773.1933574351438</v>
      </c>
      <c r="AY94" s="40">
        <f>SUM(AU94:AX94)</f>
        <v>12614.564674263811</v>
      </c>
      <c r="AZ94" s="40">
        <f t="shared" ref="AZ94:BE94" si="18">IF(AZ98,AZ90/AZ98,"")</f>
        <v>2439.3608577860878</v>
      </c>
      <c r="BA94" s="40">
        <f t="shared" si="18"/>
        <v>3030.8534287142807</v>
      </c>
      <c r="BB94" s="40">
        <f t="shared" si="18"/>
        <v>3890.5948107049612</v>
      </c>
      <c r="BC94" s="40">
        <f t="shared" si="18"/>
        <v>4638.8066905217574</v>
      </c>
      <c r="BD94" s="40">
        <f>SUM(AZ94:BC94)</f>
        <v>13999.615787727085</v>
      </c>
      <c r="BE94" s="40">
        <f t="shared" si="18"/>
        <v>3051.6036184210529</v>
      </c>
      <c r="BF94" s="99">
        <v>4173.7122415855119</v>
      </c>
      <c r="BG94" s="99">
        <v>5627.1612780522864</v>
      </c>
      <c r="BH94" s="99">
        <v>6649.9104682429333</v>
      </c>
      <c r="BI94" s="40">
        <f>SUM(BE94:BH94)</f>
        <v>19502.387606301785</v>
      </c>
      <c r="BJ94" s="40">
        <v>4554.9649761838045</v>
      </c>
      <c r="BK94" s="40">
        <v>5518.6880164532558</v>
      </c>
      <c r="BL94" s="40">
        <f>IF(BL98,BL90/BL98,"")</f>
        <v>0</v>
      </c>
      <c r="BM94" s="40" t="str">
        <f>IF(BM98,BM90/BM98,"")</f>
        <v/>
      </c>
      <c r="BN94" s="40">
        <f>SUM(BJ94:BM94)</f>
        <v>10073.65299263706</v>
      </c>
    </row>
    <row r="95" spans="1:66" hidden="1" outlineLevel="1" x14ac:dyDescent="0.25"/>
    <row r="96" spans="1:66" hidden="1" outlineLevel="1" x14ac:dyDescent="0.25">
      <c r="A96" s="127"/>
      <c r="B96" s="142">
        <v>2011</v>
      </c>
      <c r="C96" s="132"/>
      <c r="D96" s="132"/>
      <c r="E96" s="133"/>
      <c r="F96" s="134">
        <v>2011</v>
      </c>
      <c r="G96" s="136">
        <v>2012</v>
      </c>
      <c r="H96" s="137"/>
      <c r="I96" s="137"/>
      <c r="J96" s="138"/>
      <c r="K96" s="125">
        <v>2012</v>
      </c>
      <c r="L96" s="129">
        <v>2013</v>
      </c>
      <c r="M96" s="129"/>
      <c r="N96" s="129"/>
      <c r="O96" s="130"/>
      <c r="P96" s="122">
        <v>2013</v>
      </c>
      <c r="Q96" s="124">
        <v>2014</v>
      </c>
      <c r="R96" s="124"/>
      <c r="S96" s="124"/>
      <c r="T96" s="125"/>
      <c r="U96" s="122">
        <v>2014</v>
      </c>
      <c r="V96" s="124">
        <v>2015</v>
      </c>
      <c r="W96" s="124"/>
      <c r="X96" s="124"/>
      <c r="Y96" s="125"/>
      <c r="Z96" s="122">
        <v>2015</v>
      </c>
      <c r="AA96" s="124">
        <v>2016</v>
      </c>
      <c r="AB96" s="124"/>
      <c r="AC96" s="124"/>
      <c r="AD96" s="125"/>
      <c r="AE96" s="122">
        <v>2016</v>
      </c>
      <c r="AF96" s="124">
        <v>2017</v>
      </c>
      <c r="AG96" s="124"/>
      <c r="AH96" s="124"/>
      <c r="AI96" s="125"/>
      <c r="AJ96" s="122">
        <v>2017</v>
      </c>
      <c r="AK96" s="124">
        <v>2018</v>
      </c>
      <c r="AL96" s="124"/>
      <c r="AM96" s="124"/>
      <c r="AN96" s="125"/>
      <c r="AO96" s="122">
        <v>2018</v>
      </c>
      <c r="AP96" s="124">
        <v>2019</v>
      </c>
      <c r="AQ96" s="124"/>
      <c r="AR96" s="124"/>
      <c r="AS96" s="125"/>
      <c r="AT96" s="122">
        <v>2019</v>
      </c>
      <c r="AU96" s="124">
        <v>2020</v>
      </c>
      <c r="AV96" s="124"/>
      <c r="AW96" s="124"/>
      <c r="AX96" s="125"/>
      <c r="AY96" s="122">
        <v>2020</v>
      </c>
      <c r="AZ96" s="124">
        <v>2021</v>
      </c>
      <c r="BA96" s="124"/>
      <c r="BB96" s="124"/>
      <c r="BC96" s="125"/>
      <c r="BD96" s="122">
        <v>2021</v>
      </c>
      <c r="BE96" s="124">
        <v>2022</v>
      </c>
      <c r="BF96" s="124"/>
      <c r="BG96" s="124"/>
      <c r="BH96" s="125"/>
      <c r="BI96" s="122">
        <v>2022</v>
      </c>
      <c r="BJ96" s="124">
        <v>2023</v>
      </c>
      <c r="BK96" s="124"/>
      <c r="BL96" s="124"/>
      <c r="BM96" s="125"/>
      <c r="BN96" s="122">
        <v>2023</v>
      </c>
    </row>
    <row r="97" spans="1:66" hidden="1" outlineLevel="1" x14ac:dyDescent="0.25">
      <c r="A97" s="141"/>
      <c r="B97" s="14" t="s">
        <v>0</v>
      </c>
      <c r="C97" s="14" t="s">
        <v>1</v>
      </c>
      <c r="D97" s="14" t="s">
        <v>2</v>
      </c>
      <c r="E97" s="14" t="s">
        <v>3</v>
      </c>
      <c r="F97" s="135"/>
      <c r="G97" s="15" t="s">
        <v>0</v>
      </c>
      <c r="H97" s="15" t="s">
        <v>1</v>
      </c>
      <c r="I97" s="15" t="s">
        <v>2</v>
      </c>
      <c r="J97" s="15" t="s">
        <v>3</v>
      </c>
      <c r="K97" s="128"/>
      <c r="L97" s="15" t="s">
        <v>0</v>
      </c>
      <c r="M97" s="15" t="s">
        <v>1</v>
      </c>
      <c r="N97" s="15" t="s">
        <v>2</v>
      </c>
      <c r="O97" s="15" t="s">
        <v>3</v>
      </c>
      <c r="P97" s="128"/>
      <c r="Q97" s="14" t="s">
        <v>0</v>
      </c>
      <c r="R97" s="14" t="s">
        <v>1</v>
      </c>
      <c r="S97" s="14" t="s">
        <v>2</v>
      </c>
      <c r="T97" s="14" t="s">
        <v>3</v>
      </c>
      <c r="U97" s="128"/>
      <c r="V97" s="14" t="s">
        <v>0</v>
      </c>
      <c r="W97" s="14" t="s">
        <v>1</v>
      </c>
      <c r="X97" s="14" t="s">
        <v>2</v>
      </c>
      <c r="Y97" s="14" t="s">
        <v>3</v>
      </c>
      <c r="Z97" s="128"/>
      <c r="AA97" s="14" t="s">
        <v>0</v>
      </c>
      <c r="AB97" s="14" t="s">
        <v>1</v>
      </c>
      <c r="AC97" s="14" t="s">
        <v>2</v>
      </c>
      <c r="AD97" s="14" t="s">
        <v>3</v>
      </c>
      <c r="AE97" s="128"/>
      <c r="AF97" s="14" t="s">
        <v>0</v>
      </c>
      <c r="AG97" s="14" t="s">
        <v>1</v>
      </c>
      <c r="AH97" s="14" t="s">
        <v>2</v>
      </c>
      <c r="AI97" s="14" t="s">
        <v>3</v>
      </c>
      <c r="AJ97" s="128"/>
      <c r="AK97" s="14" t="s">
        <v>0</v>
      </c>
      <c r="AL97" s="14" t="s">
        <v>1</v>
      </c>
      <c r="AM97" s="14" t="s">
        <v>2</v>
      </c>
      <c r="AN97" s="14" t="s">
        <v>3</v>
      </c>
      <c r="AO97" s="128"/>
      <c r="AP97" s="14" t="s">
        <v>0</v>
      </c>
      <c r="AQ97" s="14" t="s">
        <v>1</v>
      </c>
      <c r="AR97" s="14" t="s">
        <v>2</v>
      </c>
      <c r="AS97" s="14" t="s">
        <v>3</v>
      </c>
      <c r="AT97" s="123"/>
      <c r="AU97" s="14" t="s">
        <v>0</v>
      </c>
      <c r="AV97" s="14" t="s">
        <v>1</v>
      </c>
      <c r="AW97" s="14" t="s">
        <v>2</v>
      </c>
      <c r="AX97" s="14" t="s">
        <v>3</v>
      </c>
      <c r="AY97" s="123"/>
      <c r="AZ97" s="14" t="s">
        <v>0</v>
      </c>
      <c r="BA97" s="14" t="s">
        <v>1</v>
      </c>
      <c r="BB97" s="14" t="s">
        <v>2</v>
      </c>
      <c r="BC97" s="14" t="s">
        <v>3</v>
      </c>
      <c r="BD97" s="123"/>
      <c r="BE97" s="14" t="s">
        <v>0</v>
      </c>
      <c r="BF97" s="14" t="s">
        <v>1</v>
      </c>
      <c r="BG97" s="14" t="s">
        <v>2</v>
      </c>
      <c r="BH97" s="14" t="s">
        <v>3</v>
      </c>
      <c r="BI97" s="123"/>
      <c r="BJ97" s="92" t="s">
        <v>0</v>
      </c>
      <c r="BK97" s="92" t="s">
        <v>1</v>
      </c>
      <c r="BL97" s="92" t="s">
        <v>2</v>
      </c>
      <c r="BM97" s="92" t="s">
        <v>3</v>
      </c>
      <c r="BN97" s="123"/>
    </row>
    <row r="98" spans="1:66" hidden="1" outlineLevel="1" x14ac:dyDescent="0.25">
      <c r="A98" s="20" t="s">
        <v>30</v>
      </c>
      <c r="B98" s="40">
        <v>366.14</v>
      </c>
      <c r="C98" s="40">
        <v>374.18</v>
      </c>
      <c r="D98" s="40">
        <v>368.78</v>
      </c>
      <c r="E98" s="40">
        <v>380.9</v>
      </c>
      <c r="F98" s="9">
        <v>372.5008977</v>
      </c>
      <c r="G98" s="9">
        <v>388.43</v>
      </c>
      <c r="H98" s="9">
        <v>401.53</v>
      </c>
      <c r="I98" s="9">
        <v>410.66</v>
      </c>
      <c r="J98" s="9">
        <v>406.44</v>
      </c>
      <c r="K98" s="9">
        <v>401.76</v>
      </c>
      <c r="L98" s="9">
        <v>409.46526</v>
      </c>
      <c r="M98" s="9">
        <v>414.90207600000002</v>
      </c>
      <c r="N98" s="9">
        <v>408.65515299999998</v>
      </c>
      <c r="O98" s="9">
        <v>405.48050799999999</v>
      </c>
      <c r="P98" s="9">
        <v>409.63</v>
      </c>
      <c r="Q98" s="9">
        <v>411.037282</v>
      </c>
      <c r="R98" s="9">
        <v>412.84285699999998</v>
      </c>
      <c r="S98" s="9">
        <v>408.47553399999998</v>
      </c>
      <c r="T98" s="9">
        <v>431.32</v>
      </c>
      <c r="U98" s="9">
        <v>415.92</v>
      </c>
      <c r="V98" s="9">
        <v>477.26</v>
      </c>
      <c r="W98" s="9">
        <v>476.48</v>
      </c>
      <c r="X98" s="9">
        <v>479.39</v>
      </c>
      <c r="Y98" s="9">
        <v>478.54</v>
      </c>
      <c r="Z98" s="9">
        <v>477.92</v>
      </c>
      <c r="AA98" s="9">
        <v>488.67</v>
      </c>
      <c r="AB98" s="9">
        <v>479.06</v>
      </c>
      <c r="AC98" s="9">
        <v>475.36</v>
      </c>
      <c r="AD98" s="9">
        <v>478.87</v>
      </c>
      <c r="AE98" s="9">
        <v>480.49</v>
      </c>
      <c r="AF98" s="9">
        <v>485.78</v>
      </c>
      <c r="AG98" s="9">
        <v>483.36</v>
      </c>
      <c r="AH98" s="9">
        <v>478.63</v>
      </c>
      <c r="AI98" s="9">
        <v>483.09</v>
      </c>
      <c r="AJ98" s="9">
        <v>482.72</v>
      </c>
      <c r="AK98" s="9">
        <v>481.39</v>
      </c>
      <c r="AL98" s="9">
        <v>482.69</v>
      </c>
      <c r="AM98" s="9">
        <v>482.56</v>
      </c>
      <c r="AN98" s="9">
        <v>485.31</v>
      </c>
      <c r="AO98" s="9">
        <v>482.99</v>
      </c>
      <c r="AP98" s="9">
        <v>487.23</v>
      </c>
      <c r="AQ98" s="9">
        <v>481.1</v>
      </c>
      <c r="AR98" s="9">
        <v>476.24</v>
      </c>
      <c r="AS98" s="9">
        <v>477.21</v>
      </c>
      <c r="AT98" s="9">
        <v>480.45</v>
      </c>
      <c r="AU98" s="9">
        <v>482.32</v>
      </c>
      <c r="AV98" s="9">
        <v>484.64629029999998</v>
      </c>
      <c r="AW98" s="9">
        <v>485.57707690000001</v>
      </c>
      <c r="AX98" s="9">
        <v>503.42</v>
      </c>
      <c r="AY98" s="9">
        <v>489.01</v>
      </c>
      <c r="AZ98" s="9">
        <v>524.14</v>
      </c>
      <c r="BA98" s="9">
        <v>520.02</v>
      </c>
      <c r="BB98" s="9">
        <v>490.24</v>
      </c>
      <c r="BC98" s="9">
        <v>480.68</v>
      </c>
      <c r="BD98" s="9">
        <v>503.77</v>
      </c>
      <c r="BE98" s="9">
        <v>486.4</v>
      </c>
      <c r="BF98" s="9">
        <v>450.07</v>
      </c>
      <c r="BG98" s="9">
        <v>408.64</v>
      </c>
      <c r="BH98" s="9">
        <v>397.55</v>
      </c>
      <c r="BI98" s="9">
        <v>435.67</v>
      </c>
      <c r="BJ98" s="9">
        <v>392.59</v>
      </c>
      <c r="BK98" s="9">
        <v>386.99</v>
      </c>
      <c r="BL98" s="9">
        <v>386.55</v>
      </c>
      <c r="BM98" s="9"/>
      <c r="BN98" s="9"/>
    </row>
  </sheetData>
  <mergeCells count="350">
    <mergeCell ref="BJ83:BM83"/>
    <mergeCell ref="BN83:BN84"/>
    <mergeCell ref="BJ87:BM87"/>
    <mergeCell ref="BN87:BN88"/>
    <mergeCell ref="BJ92:BM92"/>
    <mergeCell ref="BN92:BN93"/>
    <mergeCell ref="BJ96:BM96"/>
    <mergeCell ref="BN96:BN97"/>
    <mergeCell ref="BJ63:BM63"/>
    <mergeCell ref="BN63:BN64"/>
    <mergeCell ref="BJ67:BM67"/>
    <mergeCell ref="BN67:BN68"/>
    <mergeCell ref="BJ71:BM71"/>
    <mergeCell ref="BN71:BN72"/>
    <mergeCell ref="BJ75:BM75"/>
    <mergeCell ref="BN75:BN76"/>
    <mergeCell ref="BJ79:BM79"/>
    <mergeCell ref="BN79:BN80"/>
    <mergeCell ref="BE2:BH2"/>
    <mergeCell ref="BI2:BI3"/>
    <mergeCell ref="BJ51:BM51"/>
    <mergeCell ref="BN51:BN52"/>
    <mergeCell ref="BJ55:BM55"/>
    <mergeCell ref="BN55:BN56"/>
    <mergeCell ref="BJ59:BM59"/>
    <mergeCell ref="BN59:BN60"/>
    <mergeCell ref="P55:P56"/>
    <mergeCell ref="Q55:T55"/>
    <mergeCell ref="U55:U56"/>
    <mergeCell ref="AU2:AX2"/>
    <mergeCell ref="AY2:AY3"/>
    <mergeCell ref="K2:K3"/>
    <mergeCell ref="P2:P3"/>
    <mergeCell ref="F2:F3"/>
    <mergeCell ref="B2:E2"/>
    <mergeCell ref="U2:U3"/>
    <mergeCell ref="Q2:T2"/>
    <mergeCell ref="L2:O2"/>
    <mergeCell ref="G2:J2"/>
    <mergeCell ref="G51:J51"/>
    <mergeCell ref="BE83:BH83"/>
    <mergeCell ref="BI83:BI84"/>
    <mergeCell ref="AZ2:BC2"/>
    <mergeCell ref="BD2:BD3"/>
    <mergeCell ref="BE67:BH67"/>
    <mergeCell ref="BI67:BI68"/>
    <mergeCell ref="BE71:BH71"/>
    <mergeCell ref="BI71:BI72"/>
    <mergeCell ref="BE75:BH75"/>
    <mergeCell ref="BI75:BI76"/>
    <mergeCell ref="AZ51:BC51"/>
    <mergeCell ref="BD51:BD52"/>
    <mergeCell ref="AZ55:BC55"/>
    <mergeCell ref="BD55:BD56"/>
    <mergeCell ref="AZ59:BC59"/>
    <mergeCell ref="BD59:BD60"/>
    <mergeCell ref="BE51:BH51"/>
    <mergeCell ref="BI51:BI52"/>
    <mergeCell ref="BE55:BH55"/>
    <mergeCell ref="BI55:BI56"/>
    <mergeCell ref="BE59:BH59"/>
    <mergeCell ref="BI59:BI60"/>
    <mergeCell ref="BE63:BH63"/>
    <mergeCell ref="BI63:BI64"/>
    <mergeCell ref="L71:O71"/>
    <mergeCell ref="P71:P72"/>
    <mergeCell ref="Q71:T71"/>
    <mergeCell ref="U71:U72"/>
    <mergeCell ref="V71:Y71"/>
    <mergeCell ref="K71:K72"/>
    <mergeCell ref="K75:K76"/>
    <mergeCell ref="L75:O75"/>
    <mergeCell ref="P75:P76"/>
    <mergeCell ref="BE79:BH79"/>
    <mergeCell ref="BI79:BI80"/>
    <mergeCell ref="AZ63:BC63"/>
    <mergeCell ref="BD63:BD64"/>
    <mergeCell ref="AZ67:BC67"/>
    <mergeCell ref="BD67:BD68"/>
    <mergeCell ref="AZ71:BC71"/>
    <mergeCell ref="BD71:BD72"/>
    <mergeCell ref="V79:Y79"/>
    <mergeCell ref="AU67:AX67"/>
    <mergeCell ref="AA79:AD79"/>
    <mergeCell ref="AE79:AE80"/>
    <mergeCell ref="AJ67:AJ68"/>
    <mergeCell ref="AA71:AD71"/>
    <mergeCell ref="AE71:AE72"/>
    <mergeCell ref="AA75:AD75"/>
    <mergeCell ref="AE75:AE76"/>
    <mergeCell ref="AJ79:AJ80"/>
    <mergeCell ref="AK79:AN79"/>
    <mergeCell ref="Z71:Z72"/>
    <mergeCell ref="AF71:AI71"/>
    <mergeCell ref="AA67:AD67"/>
    <mergeCell ref="AE67:AE68"/>
    <mergeCell ref="AF79:AI79"/>
    <mergeCell ref="AA83:AD83"/>
    <mergeCell ref="AE83:AE84"/>
    <mergeCell ref="A83:A84"/>
    <mergeCell ref="V92:Y92"/>
    <mergeCell ref="V87:Y87"/>
    <mergeCell ref="AK87:AN87"/>
    <mergeCell ref="Z92:Z93"/>
    <mergeCell ref="AF92:AI92"/>
    <mergeCell ref="AJ92:AJ93"/>
    <mergeCell ref="AK92:AN92"/>
    <mergeCell ref="AA92:AD92"/>
    <mergeCell ref="AE92:AE93"/>
    <mergeCell ref="AA87:AD87"/>
    <mergeCell ref="AE87:AE88"/>
    <mergeCell ref="Z87:Z88"/>
    <mergeCell ref="AF83:AI83"/>
    <mergeCell ref="AJ83:AJ84"/>
    <mergeCell ref="AF87:AI87"/>
    <mergeCell ref="AJ87:AJ88"/>
    <mergeCell ref="AK83:AN83"/>
    <mergeCell ref="A92:A93"/>
    <mergeCell ref="B92:E92"/>
    <mergeCell ref="F92:F93"/>
    <mergeCell ref="G92:J92"/>
    <mergeCell ref="A87:A88"/>
    <mergeCell ref="B87:E87"/>
    <mergeCell ref="F87:F88"/>
    <mergeCell ref="G87:J87"/>
    <mergeCell ref="K87:K88"/>
    <mergeCell ref="L87:O87"/>
    <mergeCell ref="P87:P88"/>
    <mergeCell ref="Q87:T87"/>
    <mergeCell ref="U87:U88"/>
    <mergeCell ref="F75:F76"/>
    <mergeCell ref="G75:J75"/>
    <mergeCell ref="Z83:Z84"/>
    <mergeCell ref="V83:Y83"/>
    <mergeCell ref="Q83:T83"/>
    <mergeCell ref="U83:U84"/>
    <mergeCell ref="Z79:Z80"/>
    <mergeCell ref="L92:O92"/>
    <mergeCell ref="P92:P93"/>
    <mergeCell ref="Q92:T92"/>
    <mergeCell ref="U92:U93"/>
    <mergeCell ref="Q75:T75"/>
    <mergeCell ref="U75:U76"/>
    <mergeCell ref="V75:Y75"/>
    <mergeCell ref="B79:E79"/>
    <mergeCell ref="F79:F80"/>
    <mergeCell ref="G79:J79"/>
    <mergeCell ref="K79:K80"/>
    <mergeCell ref="L79:O79"/>
    <mergeCell ref="P79:P80"/>
    <mergeCell ref="Q79:T79"/>
    <mergeCell ref="U79:U80"/>
    <mergeCell ref="B83:E83"/>
    <mergeCell ref="F83:F84"/>
    <mergeCell ref="G83:J83"/>
    <mergeCell ref="K83:K84"/>
    <mergeCell ref="L83:O83"/>
    <mergeCell ref="P83:P84"/>
    <mergeCell ref="A67:A68"/>
    <mergeCell ref="B67:E67"/>
    <mergeCell ref="P63:P64"/>
    <mergeCell ref="Q63:T63"/>
    <mergeCell ref="U63:U64"/>
    <mergeCell ref="AE55:AE56"/>
    <mergeCell ref="V59:Y59"/>
    <mergeCell ref="Z67:Z68"/>
    <mergeCell ref="V67:Y67"/>
    <mergeCell ref="F67:F68"/>
    <mergeCell ref="L67:O67"/>
    <mergeCell ref="P67:P68"/>
    <mergeCell ref="Q67:T67"/>
    <mergeCell ref="U67:U68"/>
    <mergeCell ref="AE59:AE60"/>
    <mergeCell ref="L59:O59"/>
    <mergeCell ref="P59:P60"/>
    <mergeCell ref="Q59:T59"/>
    <mergeCell ref="U59:U60"/>
    <mergeCell ref="Z59:Z60"/>
    <mergeCell ref="L55:O55"/>
    <mergeCell ref="F59:F60"/>
    <mergeCell ref="G59:J59"/>
    <mergeCell ref="A96:A97"/>
    <mergeCell ref="B96:E96"/>
    <mergeCell ref="A51:A52"/>
    <mergeCell ref="K51:K52"/>
    <mergeCell ref="G67:J67"/>
    <mergeCell ref="K67:K68"/>
    <mergeCell ref="A59:A60"/>
    <mergeCell ref="B59:E59"/>
    <mergeCell ref="A55:A56"/>
    <mergeCell ref="B55:E55"/>
    <mergeCell ref="F55:F56"/>
    <mergeCell ref="G55:J55"/>
    <mergeCell ref="K55:K56"/>
    <mergeCell ref="K59:K60"/>
    <mergeCell ref="A71:A72"/>
    <mergeCell ref="B71:E71"/>
    <mergeCell ref="F71:F72"/>
    <mergeCell ref="G71:J71"/>
    <mergeCell ref="A75:A76"/>
    <mergeCell ref="B75:E75"/>
    <mergeCell ref="K92:K93"/>
    <mergeCell ref="A79:A80"/>
    <mergeCell ref="B51:E51"/>
    <mergeCell ref="F51:F52"/>
    <mergeCell ref="AF96:AI96"/>
    <mergeCell ref="AJ96:AJ97"/>
    <mergeCell ref="AA59:AD59"/>
    <mergeCell ref="AA2:AD2"/>
    <mergeCell ref="AE2:AE3"/>
    <mergeCell ref="AK96:AN96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A96:AD96"/>
    <mergeCell ref="AE96:AE97"/>
    <mergeCell ref="AO87:AO88"/>
    <mergeCell ref="AO92:AO93"/>
    <mergeCell ref="AO67:AO68"/>
    <mergeCell ref="AO83:AO84"/>
    <mergeCell ref="AJ71:AJ72"/>
    <mergeCell ref="Z75:Z76"/>
    <mergeCell ref="AP96:AS96"/>
    <mergeCell ref="AT96:AT97"/>
    <mergeCell ref="AP55:AS55"/>
    <mergeCell ref="AT55:AT56"/>
    <mergeCell ref="AP59:AS59"/>
    <mergeCell ref="AT59:AT60"/>
    <mergeCell ref="AP67:AS67"/>
    <mergeCell ref="AT67:AT68"/>
    <mergeCell ref="AP71:AS71"/>
    <mergeCell ref="AT71:AT72"/>
    <mergeCell ref="AP75:AS75"/>
    <mergeCell ref="AT75:AT76"/>
    <mergeCell ref="AT63:AT64"/>
    <mergeCell ref="AP87:AS87"/>
    <mergeCell ref="AT87:AT88"/>
    <mergeCell ref="AP92:AS92"/>
    <mergeCell ref="AT92:AT93"/>
    <mergeCell ref="AP83:AS83"/>
    <mergeCell ref="AT83:AT84"/>
    <mergeCell ref="AP79:AS79"/>
    <mergeCell ref="AT79:AT80"/>
    <mergeCell ref="A1:AY1"/>
    <mergeCell ref="V63:Y63"/>
    <mergeCell ref="Z63:Z64"/>
    <mergeCell ref="AA63:AD63"/>
    <mergeCell ref="AE63:AE64"/>
    <mergeCell ref="AF63:AI63"/>
    <mergeCell ref="AJ63:AJ64"/>
    <mergeCell ref="AK63:AN63"/>
    <mergeCell ref="AO63:AO64"/>
    <mergeCell ref="AP63:AS63"/>
    <mergeCell ref="A63:A64"/>
    <mergeCell ref="B63:E63"/>
    <mergeCell ref="F63:F64"/>
    <mergeCell ref="G63:J63"/>
    <mergeCell ref="K63:K64"/>
    <mergeCell ref="L63:O63"/>
    <mergeCell ref="AO2:AO3"/>
    <mergeCell ref="AP2:AS2"/>
    <mergeCell ref="AT2:AT3"/>
    <mergeCell ref="AO55:AO56"/>
    <mergeCell ref="AK51:AN51"/>
    <mergeCell ref="AJ51:AJ52"/>
    <mergeCell ref="AO59:AO60"/>
    <mergeCell ref="AF51:AI51"/>
    <mergeCell ref="AF67:AI67"/>
    <mergeCell ref="Z51:Z52"/>
    <mergeCell ref="AA51:AD51"/>
    <mergeCell ref="AK71:AN71"/>
    <mergeCell ref="AO71:AO72"/>
    <mergeCell ref="AO79:AO80"/>
    <mergeCell ref="AK67:AN67"/>
    <mergeCell ref="AK59:AN59"/>
    <mergeCell ref="AO51:AO52"/>
    <mergeCell ref="AF75:AI75"/>
    <mergeCell ref="AJ75:AJ76"/>
    <mergeCell ref="AK75:AN75"/>
    <mergeCell ref="AJ55:AJ56"/>
    <mergeCell ref="AK55:AN55"/>
    <mergeCell ref="AF59:AI59"/>
    <mergeCell ref="AJ59:AJ60"/>
    <mergeCell ref="AO75:AO76"/>
    <mergeCell ref="Z55:Z56"/>
    <mergeCell ref="AY63:AY64"/>
    <mergeCell ref="AP51:AS51"/>
    <mergeCell ref="AK2:AN2"/>
    <mergeCell ref="L51:O51"/>
    <mergeCell ref="P51:P52"/>
    <mergeCell ref="Q51:T51"/>
    <mergeCell ref="U51:U52"/>
    <mergeCell ref="V51:Y51"/>
    <mergeCell ref="AE51:AE52"/>
    <mergeCell ref="AA55:AD55"/>
    <mergeCell ref="AF55:AI55"/>
    <mergeCell ref="V55:Y55"/>
    <mergeCell ref="AF2:AI2"/>
    <mergeCell ref="AJ2:AJ3"/>
    <mergeCell ref="V2:Y2"/>
    <mergeCell ref="Z2:Z3"/>
    <mergeCell ref="A2:A3"/>
    <mergeCell ref="AZ83:BC83"/>
    <mergeCell ref="BD83:BD84"/>
    <mergeCell ref="AY79:AY80"/>
    <mergeCell ref="AU83:AX83"/>
    <mergeCell ref="AY83:AY84"/>
    <mergeCell ref="AT51:AT52"/>
    <mergeCell ref="AU51:AX51"/>
    <mergeCell ref="AU55:AX55"/>
    <mergeCell ref="AU59:AX59"/>
    <mergeCell ref="AU63:AX63"/>
    <mergeCell ref="AY67:AY68"/>
    <mergeCell ref="AU71:AX71"/>
    <mergeCell ref="AY71:AY72"/>
    <mergeCell ref="AU75:AX75"/>
    <mergeCell ref="AY75:AY76"/>
    <mergeCell ref="AZ75:BC75"/>
    <mergeCell ref="AU79:AX79"/>
    <mergeCell ref="BD75:BD76"/>
    <mergeCell ref="AZ79:BC79"/>
    <mergeCell ref="BD79:BD80"/>
    <mergeCell ref="AY51:AY52"/>
    <mergeCell ref="AY55:AY56"/>
    <mergeCell ref="AY59:AY60"/>
    <mergeCell ref="BI87:BI88"/>
    <mergeCell ref="BE92:BH92"/>
    <mergeCell ref="BI92:BI93"/>
    <mergeCell ref="BE96:BH96"/>
    <mergeCell ref="BI96:BI97"/>
    <mergeCell ref="AU96:AX96"/>
    <mergeCell ref="AY96:AY97"/>
    <mergeCell ref="AZ87:BC87"/>
    <mergeCell ref="BD87:BD88"/>
    <mergeCell ref="AZ92:BC92"/>
    <mergeCell ref="BD92:BD93"/>
    <mergeCell ref="AZ96:BC96"/>
    <mergeCell ref="BD96:BD97"/>
    <mergeCell ref="BE87:BH87"/>
    <mergeCell ref="AU87:AX87"/>
    <mergeCell ref="AY87:AY88"/>
    <mergeCell ref="AU92:AX92"/>
    <mergeCell ref="AY92:AY93"/>
  </mergeCells>
  <pageMargins left="0.39370078740157483" right="0.39370078740157483" top="0.39370078740157483" bottom="0.39370078740157483" header="0.39370078740157483" footer="0.3937007874015748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CD98"/>
  <sheetViews>
    <sheetView zoomScaleNormal="100" zoomScaleSheetLayoutView="100" workbookViewId="0">
      <pane xSplit="1" ySplit="3" topLeftCell="Z4" activePane="bottomRight" state="frozen"/>
      <selection pane="topRight" activeCell="B1" sqref="B1"/>
      <selection pane="bottomLeft" activeCell="A4" sqref="A4"/>
      <selection pane="bottomRight" activeCell="AZ27" sqref="AZ27:BC27"/>
    </sheetView>
  </sheetViews>
  <sheetFormatPr defaultColWidth="8.85546875" defaultRowHeight="15" outlineLevelRow="1" outlineLevelCol="1" x14ac:dyDescent="0.25"/>
  <cols>
    <col min="1" max="1" width="60.7109375" style="59" customWidth="1"/>
    <col min="2" max="5" width="10.7109375" style="41" hidden="1" customWidth="1" outlineLevel="1"/>
    <col min="6" max="6" width="7.85546875" style="59" customWidth="1" collapsed="1"/>
    <col min="7" max="10" width="10.7109375" style="41" hidden="1" customWidth="1" outlineLevel="1"/>
    <col min="11" max="11" width="9" style="41" customWidth="1" collapsed="1"/>
    <col min="12" max="15" width="10.7109375" style="41" hidden="1" customWidth="1" outlineLevel="1"/>
    <col min="16" max="16" width="8.28515625" style="41" customWidth="1" collapsed="1"/>
    <col min="17" max="20" width="10.7109375" style="41" hidden="1" customWidth="1" outlineLevel="1"/>
    <col min="21" max="21" width="7.5703125" style="41" customWidth="1" collapsed="1"/>
    <col min="22" max="25" width="10.7109375" style="41" hidden="1" customWidth="1" outlineLevel="1"/>
    <col min="26" max="26" width="10.7109375" style="41" customWidth="1" collapsed="1"/>
    <col min="27" max="30" width="10.7109375" style="41" hidden="1" customWidth="1" outlineLevel="1"/>
    <col min="31" max="31" width="10.7109375" style="41" customWidth="1" collapsed="1"/>
    <col min="32" max="35" width="10.7109375" style="41" hidden="1" customWidth="1" outlineLevel="1"/>
    <col min="36" max="36" width="12.140625" style="41" customWidth="1" collapsed="1"/>
    <col min="37" max="40" width="10.7109375" style="41" hidden="1" customWidth="1" outlineLevel="1"/>
    <col min="41" max="41" width="10.7109375" style="41" customWidth="1" collapsed="1"/>
    <col min="42" max="45" width="10.7109375" style="41" hidden="1" customWidth="1" outlineLevel="1"/>
    <col min="46" max="46" width="10.7109375" style="41" customWidth="1" collapsed="1"/>
    <col min="47" max="50" width="10.7109375" style="41" hidden="1" customWidth="1" outlineLevel="1"/>
    <col min="51" max="51" width="10.7109375" style="41" customWidth="1" collapsed="1"/>
    <col min="52" max="53" width="7.85546875" style="41" bestFit="1" customWidth="1" outlineLevel="1"/>
    <col min="54" max="55" width="8.7109375" style="41" bestFit="1" customWidth="1" outlineLevel="1"/>
    <col min="56" max="56" width="9.28515625" style="41" customWidth="1"/>
    <col min="57" max="60" width="8.85546875" style="41" customWidth="1" outlineLevel="1"/>
    <col min="61" max="16384" width="8.85546875" style="41"/>
  </cols>
  <sheetData>
    <row r="1" spans="1:61" x14ac:dyDescent="0.25">
      <c r="A1" s="131" t="s">
        <v>52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</row>
    <row r="2" spans="1:61" x14ac:dyDescent="0.25">
      <c r="A2" s="171"/>
      <c r="B2" s="167">
        <v>2012</v>
      </c>
      <c r="C2" s="167"/>
      <c r="D2" s="167"/>
      <c r="E2" s="168"/>
      <c r="F2" s="169">
        <v>2012</v>
      </c>
      <c r="G2" s="167">
        <v>2013</v>
      </c>
      <c r="H2" s="167"/>
      <c r="I2" s="167"/>
      <c r="J2" s="168"/>
      <c r="K2" s="151">
        <v>2013</v>
      </c>
      <c r="L2" s="160">
        <v>2014</v>
      </c>
      <c r="M2" s="160"/>
      <c r="N2" s="160"/>
      <c r="O2" s="161"/>
      <c r="P2" s="151">
        <f>K2+1</f>
        <v>2014</v>
      </c>
      <c r="Q2" s="153">
        <v>2015</v>
      </c>
      <c r="R2" s="153"/>
      <c r="S2" s="153"/>
      <c r="T2" s="154"/>
      <c r="U2" s="151">
        <v>2015</v>
      </c>
      <c r="V2" s="153">
        <v>2016</v>
      </c>
      <c r="W2" s="153"/>
      <c r="X2" s="153"/>
      <c r="Y2" s="154"/>
      <c r="Z2" s="151">
        <v>2016</v>
      </c>
      <c r="AA2" s="153">
        <v>2017</v>
      </c>
      <c r="AB2" s="153"/>
      <c r="AC2" s="153"/>
      <c r="AD2" s="154"/>
      <c r="AE2" s="151">
        <v>2017</v>
      </c>
      <c r="AF2" s="153">
        <v>2018</v>
      </c>
      <c r="AG2" s="153"/>
      <c r="AH2" s="153"/>
      <c r="AI2" s="154"/>
      <c r="AJ2" s="151">
        <v>2018</v>
      </c>
      <c r="AK2" s="153">
        <v>2019</v>
      </c>
      <c r="AL2" s="153"/>
      <c r="AM2" s="153"/>
      <c r="AN2" s="154"/>
      <c r="AO2" s="157">
        <v>2019</v>
      </c>
      <c r="AP2" s="164">
        <v>2020</v>
      </c>
      <c r="AQ2" s="160"/>
      <c r="AR2" s="160"/>
      <c r="AS2" s="161"/>
      <c r="AT2" s="151">
        <v>2020</v>
      </c>
      <c r="AU2" s="164">
        <v>2021</v>
      </c>
      <c r="AV2" s="160"/>
      <c r="AW2" s="160"/>
      <c r="AX2" s="161"/>
      <c r="AY2" s="162">
        <v>2021</v>
      </c>
      <c r="AZ2" s="157">
        <v>2022</v>
      </c>
      <c r="BA2" s="153"/>
      <c r="BB2" s="153"/>
      <c r="BC2" s="154"/>
      <c r="BD2" s="162">
        <v>2022</v>
      </c>
      <c r="BE2" s="157">
        <v>2023</v>
      </c>
      <c r="BF2" s="153"/>
      <c r="BG2" s="153"/>
      <c r="BH2" s="154"/>
      <c r="BI2" s="162">
        <v>2023</v>
      </c>
    </row>
    <row r="3" spans="1:61" x14ac:dyDescent="0.25">
      <c r="A3" s="172"/>
      <c r="B3" s="42" t="s">
        <v>0</v>
      </c>
      <c r="C3" s="42" t="s">
        <v>1</v>
      </c>
      <c r="D3" s="42" t="s">
        <v>2</v>
      </c>
      <c r="E3" s="42" t="s">
        <v>3</v>
      </c>
      <c r="F3" s="170"/>
      <c r="G3" s="43" t="s">
        <v>0</v>
      </c>
      <c r="H3" s="43" t="s">
        <v>1</v>
      </c>
      <c r="I3" s="43" t="s">
        <v>2</v>
      </c>
      <c r="J3" s="43" t="s">
        <v>3</v>
      </c>
      <c r="K3" s="152"/>
      <c r="L3" s="43" t="s">
        <v>0</v>
      </c>
      <c r="M3" s="43" t="s">
        <v>1</v>
      </c>
      <c r="N3" s="43" t="s">
        <v>2</v>
      </c>
      <c r="O3" s="43" t="s">
        <v>3</v>
      </c>
      <c r="P3" s="152"/>
      <c r="Q3" s="42" t="s">
        <v>0</v>
      </c>
      <c r="R3" s="42" t="s">
        <v>1</v>
      </c>
      <c r="S3" s="42" t="s">
        <v>2</v>
      </c>
      <c r="T3" s="42" t="s">
        <v>3</v>
      </c>
      <c r="U3" s="152"/>
      <c r="V3" s="42" t="s">
        <v>0</v>
      </c>
      <c r="W3" s="42" t="s">
        <v>1</v>
      </c>
      <c r="X3" s="42" t="s">
        <v>2</v>
      </c>
      <c r="Y3" s="42" t="s">
        <v>3</v>
      </c>
      <c r="Z3" s="152"/>
      <c r="AA3" s="42" t="s">
        <v>0</v>
      </c>
      <c r="AB3" s="42" t="s">
        <v>1</v>
      </c>
      <c r="AC3" s="42" t="s">
        <v>2</v>
      </c>
      <c r="AD3" s="42" t="s">
        <v>3</v>
      </c>
      <c r="AE3" s="152"/>
      <c r="AF3" s="42" t="s">
        <v>0</v>
      </c>
      <c r="AG3" s="42" t="s">
        <v>1</v>
      </c>
      <c r="AH3" s="42" t="s">
        <v>2</v>
      </c>
      <c r="AI3" s="42" t="s">
        <v>3</v>
      </c>
      <c r="AJ3" s="152"/>
      <c r="AK3" s="42" t="s">
        <v>0</v>
      </c>
      <c r="AL3" s="42" t="s">
        <v>1</v>
      </c>
      <c r="AM3" s="42" t="s">
        <v>2</v>
      </c>
      <c r="AN3" s="42" t="s">
        <v>3</v>
      </c>
      <c r="AO3" s="177"/>
      <c r="AP3" s="44" t="s">
        <v>0</v>
      </c>
      <c r="AQ3" s="44" t="s">
        <v>1</v>
      </c>
      <c r="AR3" s="44" t="s">
        <v>2</v>
      </c>
      <c r="AS3" s="44" t="s">
        <v>3</v>
      </c>
      <c r="AT3" s="165"/>
      <c r="AU3" s="44" t="s">
        <v>0</v>
      </c>
      <c r="AV3" s="44" t="s">
        <v>1</v>
      </c>
      <c r="AW3" s="44" t="s">
        <v>2</v>
      </c>
      <c r="AX3" s="44" t="s">
        <v>3</v>
      </c>
      <c r="AY3" s="166"/>
      <c r="AZ3" s="42" t="s">
        <v>0</v>
      </c>
      <c r="BA3" s="42" t="s">
        <v>1</v>
      </c>
      <c r="BB3" s="42" t="s">
        <v>2</v>
      </c>
      <c r="BC3" s="42" t="s">
        <v>3</v>
      </c>
      <c r="BD3" s="163"/>
      <c r="BE3" s="93" t="s">
        <v>0</v>
      </c>
      <c r="BF3" s="93" t="s">
        <v>1</v>
      </c>
      <c r="BG3" s="93" t="s">
        <v>2</v>
      </c>
      <c r="BH3" s="93" t="s">
        <v>3</v>
      </c>
      <c r="BI3" s="163"/>
    </row>
    <row r="4" spans="1:61" x14ac:dyDescent="0.2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</row>
    <row r="5" spans="1:61" ht="30" x14ac:dyDescent="0.25">
      <c r="A5" s="46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</row>
    <row r="6" spans="1:61" x14ac:dyDescent="0.25">
      <c r="A6" s="48" t="s">
        <v>6</v>
      </c>
      <c r="B6" s="8">
        <f t="shared" ref="B6:AG6" si="0">IF(G89,G69/G89*100,"")</f>
        <v>44.476962767559911</v>
      </c>
      <c r="C6" s="8">
        <f t="shared" si="0"/>
        <v>41.393904238361529</v>
      </c>
      <c r="D6" s="8">
        <f t="shared" si="0"/>
        <v>40.342469413535298</v>
      </c>
      <c r="E6" s="8">
        <f t="shared" si="0"/>
        <v>40.955976915240164</v>
      </c>
      <c r="F6" s="8">
        <f t="shared" si="0"/>
        <v>40.922729347004939</v>
      </c>
      <c r="G6" s="8">
        <f t="shared" si="0"/>
        <v>46.304955691989697</v>
      </c>
      <c r="H6" s="8">
        <f t="shared" si="0"/>
        <v>44.143524954120565</v>
      </c>
      <c r="I6" s="8">
        <f t="shared" si="0"/>
        <v>42.090474356009523</v>
      </c>
      <c r="J6" s="8">
        <f t="shared" si="0"/>
        <v>41.700694381967182</v>
      </c>
      <c r="K6" s="8">
        <f t="shared" si="0"/>
        <v>41.658103202902687</v>
      </c>
      <c r="L6" s="8">
        <f t="shared" si="0"/>
        <v>41.328397182758948</v>
      </c>
      <c r="M6" s="8">
        <f t="shared" si="0"/>
        <v>41.215787901907177</v>
      </c>
      <c r="N6" s="8">
        <f t="shared" si="0"/>
        <v>39.497598856608903</v>
      </c>
      <c r="O6" s="8">
        <f t="shared" si="0"/>
        <v>40.548447106309112</v>
      </c>
      <c r="P6" s="8">
        <f t="shared" si="0"/>
        <v>40.618089491255013</v>
      </c>
      <c r="Q6" s="8">
        <f t="shared" si="0"/>
        <v>42.999318612140165</v>
      </c>
      <c r="R6" s="8">
        <f t="shared" si="0"/>
        <v>43.225824437153079</v>
      </c>
      <c r="S6" s="8">
        <f t="shared" si="0"/>
        <v>41.73933361519159</v>
      </c>
      <c r="T6" s="8">
        <f t="shared" si="0"/>
        <v>42.281520679222879</v>
      </c>
      <c r="U6" s="8">
        <f t="shared" si="0"/>
        <v>42.27577613610795</v>
      </c>
      <c r="V6" s="8">
        <f t="shared" si="0"/>
        <v>43.208463033803611</v>
      </c>
      <c r="W6" s="8">
        <f t="shared" si="0"/>
        <v>43.855809477639809</v>
      </c>
      <c r="X6" s="8">
        <f t="shared" si="0"/>
        <v>41.985888032705972</v>
      </c>
      <c r="Y6" s="8">
        <f t="shared" si="0"/>
        <v>42.619868934644209</v>
      </c>
      <c r="Z6" s="8">
        <f t="shared" si="0"/>
        <v>42.558185027093351</v>
      </c>
      <c r="AA6" s="8">
        <f t="shared" si="0"/>
        <v>3.6802707961593066E-2</v>
      </c>
      <c r="AB6" s="8">
        <f t="shared" si="0"/>
        <v>3.733403637770015E-2</v>
      </c>
      <c r="AC6" s="8">
        <f t="shared" si="0"/>
        <v>3.605009274006836E-2</v>
      </c>
      <c r="AD6" s="8">
        <f t="shared" si="0"/>
        <v>3.7946393486009644E-2</v>
      </c>
      <c r="AE6" s="8">
        <f t="shared" si="0"/>
        <v>3.7946393486009644E-2</v>
      </c>
      <c r="AF6" s="8">
        <f t="shared" si="0"/>
        <v>47.067355301128295</v>
      </c>
      <c r="AG6" s="8">
        <f t="shared" si="0"/>
        <v>47.130245811470736</v>
      </c>
      <c r="AH6" s="8">
        <f t="shared" ref="AH6:AZ6" si="1">IF(AM89,AM69/AM89*100,"")</f>
        <v>44.114791009581445</v>
      </c>
      <c r="AI6" s="8">
        <f t="shared" si="1"/>
        <v>45.043573438233061</v>
      </c>
      <c r="AJ6" s="8">
        <f t="shared" si="1"/>
        <v>45.043573438233061</v>
      </c>
      <c r="AK6" s="8">
        <f t="shared" si="1"/>
        <v>45.026817711380865</v>
      </c>
      <c r="AL6" s="8">
        <f t="shared" si="1"/>
        <v>45.378340233406171</v>
      </c>
      <c r="AM6" s="8">
        <f t="shared" si="1"/>
        <v>43.469948581863108</v>
      </c>
      <c r="AN6" s="8">
        <f t="shared" si="1"/>
        <v>43.413059856782468</v>
      </c>
      <c r="AO6" s="8">
        <f t="shared" si="1"/>
        <v>43.413059856782468</v>
      </c>
      <c r="AP6" s="8">
        <f t="shared" si="1"/>
        <v>41.952515940993671</v>
      </c>
      <c r="AQ6" s="8">
        <f t="shared" si="1"/>
        <v>41.574529499843159</v>
      </c>
      <c r="AR6" s="8">
        <f t="shared" si="1"/>
        <v>39.68144545306756</v>
      </c>
      <c r="AS6" s="8">
        <f t="shared" si="1"/>
        <v>40.252828871646066</v>
      </c>
      <c r="AT6" s="8">
        <f t="shared" si="1"/>
        <v>40.252828871632708</v>
      </c>
      <c r="AU6" s="8">
        <f t="shared" si="1"/>
        <v>40.228944098540623</v>
      </c>
      <c r="AV6" s="8">
        <f t="shared" si="1"/>
        <v>41.203642739512411</v>
      </c>
      <c r="AW6" s="8">
        <f t="shared" si="1"/>
        <v>39.328908888720385</v>
      </c>
      <c r="AX6" s="8">
        <f t="shared" si="1"/>
        <v>39.532089735672407</v>
      </c>
      <c r="AY6" s="8">
        <f t="shared" si="1"/>
        <v>39.532089735672407</v>
      </c>
      <c r="AZ6" s="8">
        <f t="shared" si="1"/>
        <v>39.763647312901107</v>
      </c>
      <c r="BA6" s="90" t="s">
        <v>64</v>
      </c>
      <c r="BB6" s="90" t="s">
        <v>64</v>
      </c>
      <c r="BC6" s="90" t="s">
        <v>64</v>
      </c>
      <c r="BD6" s="90" t="s">
        <v>64</v>
      </c>
      <c r="BE6" s="117" t="s">
        <v>64</v>
      </c>
      <c r="BF6" s="117" t="s">
        <v>64</v>
      </c>
      <c r="BG6" s="90"/>
      <c r="BH6" s="8" t="str">
        <f>IF(BM89,BM69/BM89*100,"")</f>
        <v/>
      </c>
      <c r="BI6" s="8" t="str">
        <f>IF(BN89,BN69/BN89*100,"")</f>
        <v/>
      </c>
    </row>
    <row r="7" spans="1:61" x14ac:dyDescent="0.25">
      <c r="A7" s="49" t="s">
        <v>7</v>
      </c>
      <c r="B7" s="8">
        <f>IF(G89,G73/G89*100,"")</f>
        <v>40.789950011862267</v>
      </c>
      <c r="C7" s="8">
        <f t="shared" ref="C7:U7" si="2">IF(H89,H73/H89*100,"")</f>
        <v>39.499717121710262</v>
      </c>
      <c r="D7" s="8">
        <f t="shared" si="2"/>
        <v>37.987974236554258</v>
      </c>
      <c r="E7" s="8">
        <f t="shared" si="2"/>
        <v>40.167506177587356</v>
      </c>
      <c r="F7" s="8">
        <f t="shared" si="2"/>
        <v>40.134221618880503</v>
      </c>
      <c r="G7" s="8">
        <f t="shared" si="2"/>
        <v>43.619955368664129</v>
      </c>
      <c r="H7" s="8">
        <f t="shared" si="2"/>
        <v>42.434665276179373</v>
      </c>
      <c r="I7" s="8">
        <f t="shared" si="2"/>
        <v>40.741577691729432</v>
      </c>
      <c r="J7" s="8">
        <f t="shared" si="2"/>
        <v>41.905736814780624</v>
      </c>
      <c r="K7" s="8">
        <f t="shared" si="2"/>
        <v>41.863160021381006</v>
      </c>
      <c r="L7" s="8">
        <f t="shared" si="2"/>
        <v>40.327064866009486</v>
      </c>
      <c r="M7" s="8">
        <f t="shared" si="2"/>
        <v>40.742897299103333</v>
      </c>
      <c r="N7" s="8">
        <f t="shared" si="2"/>
        <v>38.474903840312024</v>
      </c>
      <c r="O7" s="8">
        <f t="shared" si="2"/>
        <v>39.727718123159974</v>
      </c>
      <c r="P7" s="8">
        <f t="shared" si="2"/>
        <v>39.796910545354905</v>
      </c>
      <c r="Q7" s="8">
        <f t="shared" si="2"/>
        <v>39.431231336374836</v>
      </c>
      <c r="R7" s="8">
        <f t="shared" si="2"/>
        <v>39.141660940536809</v>
      </c>
      <c r="S7" s="8">
        <f t="shared" si="2"/>
        <v>38.29835660857789</v>
      </c>
      <c r="T7" s="8">
        <f t="shared" si="2"/>
        <v>39.659940726601462</v>
      </c>
      <c r="U7" s="8">
        <f t="shared" si="2"/>
        <v>40.010283638681926</v>
      </c>
      <c r="V7" s="8">
        <f t="shared" ref="V7:AN7" si="3">IF(AA89,AA73/AA89*100,"")</f>
        <v>40.453475532620018</v>
      </c>
      <c r="W7" s="8">
        <f t="shared" si="3"/>
        <v>41.562548197036747</v>
      </c>
      <c r="X7" s="8">
        <f t="shared" si="3"/>
        <v>39.433841596812378</v>
      </c>
      <c r="Y7" s="8">
        <f t="shared" si="3"/>
        <v>40.531148217842116</v>
      </c>
      <c r="Z7" s="8">
        <f t="shared" si="3"/>
        <v>40.868089029642071</v>
      </c>
      <c r="AA7" s="8">
        <f t="shared" si="3"/>
        <v>3.5037547079877454E-2</v>
      </c>
      <c r="AB7" s="8">
        <f t="shared" si="3"/>
        <v>3.4902726355599913E-2</v>
      </c>
      <c r="AC7" s="8">
        <f t="shared" si="3"/>
        <v>3.2666043202442992E-2</v>
      </c>
      <c r="AD7" s="8">
        <f t="shared" si="3"/>
        <v>3.611050566205018E-2</v>
      </c>
      <c r="AE7" s="8">
        <f t="shared" si="3"/>
        <v>3.611050566205018E-2</v>
      </c>
      <c r="AF7" s="8">
        <f t="shared" si="3"/>
        <v>41.037688976686844</v>
      </c>
      <c r="AG7" s="8">
        <f t="shared" si="3"/>
        <v>40.967772566300702</v>
      </c>
      <c r="AH7" s="8">
        <f t="shared" si="3"/>
        <v>39.097633113912707</v>
      </c>
      <c r="AI7" s="8">
        <f t="shared" si="3"/>
        <v>40.934060139299348</v>
      </c>
      <c r="AJ7" s="8">
        <f t="shared" si="3"/>
        <v>40.934060139299348</v>
      </c>
      <c r="AK7" s="8">
        <f t="shared" si="3"/>
        <v>41.015006228036647</v>
      </c>
      <c r="AL7" s="8">
        <f t="shared" si="3"/>
        <v>41.278237427283322</v>
      </c>
      <c r="AM7" s="8">
        <f t="shared" si="3"/>
        <v>39.715130317785182</v>
      </c>
      <c r="AN7" s="8">
        <f t="shared" si="3"/>
        <v>40.940138436645761</v>
      </c>
      <c r="AO7" s="8">
        <f t="shared" ref="AO7:AZ7" si="4">IF(AT89,AT73/AT89*100,"")</f>
        <v>40.940138436645761</v>
      </c>
      <c r="AP7" s="8">
        <f t="shared" si="4"/>
        <v>40.751400466104201</v>
      </c>
      <c r="AQ7" s="8">
        <f t="shared" si="4"/>
        <v>44.79243297061533</v>
      </c>
      <c r="AR7" s="8">
        <f t="shared" si="4"/>
        <v>41.430726893583063</v>
      </c>
      <c r="AS7" s="8">
        <f t="shared" si="4"/>
        <v>41.8649706440765</v>
      </c>
      <c r="AT7" s="8">
        <f t="shared" si="4"/>
        <v>41.864970644089851</v>
      </c>
      <c r="AU7" s="8">
        <f t="shared" si="4"/>
        <v>44.215293779060318</v>
      </c>
      <c r="AV7" s="8">
        <f t="shared" si="4"/>
        <v>42.213903511333079</v>
      </c>
      <c r="AW7" s="8">
        <f t="shared" si="4"/>
        <v>39.012668120939054</v>
      </c>
      <c r="AX7" s="8">
        <f t="shared" si="4"/>
        <v>39.273324844345559</v>
      </c>
      <c r="AY7" s="8">
        <f t="shared" si="4"/>
        <v>39.273324844345559</v>
      </c>
      <c r="AZ7" s="8">
        <f t="shared" si="4"/>
        <v>37.664809112972549</v>
      </c>
      <c r="BA7" s="90" t="s">
        <v>64</v>
      </c>
      <c r="BB7" s="90" t="s">
        <v>64</v>
      </c>
      <c r="BC7" s="90" t="s">
        <v>64</v>
      </c>
      <c r="BD7" s="90" t="s">
        <v>64</v>
      </c>
      <c r="BE7" s="117" t="s">
        <v>64</v>
      </c>
      <c r="BF7" s="117" t="s">
        <v>64</v>
      </c>
      <c r="BG7" s="90"/>
      <c r="BH7" s="8" t="str">
        <f>IF(BM89,BM73/BM89*100,"")</f>
        <v/>
      </c>
      <c r="BI7" s="8" t="str">
        <f>IF(BN89,BN73/BN89*100,"")</f>
        <v/>
      </c>
    </row>
    <row r="8" spans="1:61" x14ac:dyDescent="0.25">
      <c r="A8" s="49" t="s">
        <v>8</v>
      </c>
      <c r="B8" s="8">
        <f>IF(G89,G77/G89*100,"")</f>
        <v>3.6870127556976517</v>
      </c>
      <c r="C8" s="8">
        <f t="shared" ref="C8:U8" si="5">IF(H89,H77/H89*100,"")</f>
        <v>1.8941871166512598</v>
      </c>
      <c r="D8" s="8">
        <f t="shared" si="5"/>
        <v>2.3544951769810405</v>
      </c>
      <c r="E8" s="8">
        <f t="shared" si="5"/>
        <v>0.7884707376528145</v>
      </c>
      <c r="F8" s="8">
        <f t="shared" si="5"/>
        <v>0.7884707376528145</v>
      </c>
      <c r="G8" s="8">
        <f t="shared" si="5"/>
        <v>2.6850003233255677</v>
      </c>
      <c r="H8" s="8">
        <f t="shared" si="5"/>
        <v>1.7088596782737164</v>
      </c>
      <c r="I8" s="8">
        <f t="shared" si="5"/>
        <v>1.3488966642800893</v>
      </c>
      <c r="J8" s="8">
        <f t="shared" si="5"/>
        <v>-0.2050424328134447</v>
      </c>
      <c r="K8" s="8">
        <f t="shared" si="5"/>
        <v>-0.2050424328134447</v>
      </c>
      <c r="L8" s="8">
        <f t="shared" si="5"/>
        <v>1.0013323167494592</v>
      </c>
      <c r="M8" s="8">
        <f t="shared" si="5"/>
        <v>0.47289060280384143</v>
      </c>
      <c r="N8" s="8">
        <f t="shared" si="5"/>
        <v>1.0226950162968744</v>
      </c>
      <c r="O8" s="8">
        <f t="shared" si="5"/>
        <v>0.82072898314914</v>
      </c>
      <c r="P8" s="8">
        <f t="shared" si="5"/>
        <v>0.82117894590010565</v>
      </c>
      <c r="Q8" s="8">
        <f t="shared" si="5"/>
        <v>3.5680872757653246</v>
      </c>
      <c r="R8" s="8">
        <f t="shared" si="5"/>
        <v>4.0841634963748428</v>
      </c>
      <c r="S8" s="8">
        <f t="shared" si="5"/>
        <v>3.4409770064620657</v>
      </c>
      <c r="T8" s="8">
        <f t="shared" si="5"/>
        <v>2.6215799526214103</v>
      </c>
      <c r="U8" s="8">
        <f t="shared" si="5"/>
        <v>2.2651810742342802</v>
      </c>
      <c r="V8" s="8">
        <f t="shared" ref="V8:AN8" si="6">IF(AA89,AA77/AA89*100,"")</f>
        <v>2.7549875011835998</v>
      </c>
      <c r="W8" s="8">
        <f t="shared" si="6"/>
        <v>2.2932612806030628</v>
      </c>
      <c r="X8" s="8">
        <f t="shared" si="6"/>
        <v>2.5520464358935837</v>
      </c>
      <c r="Y8" s="8">
        <f t="shared" si="6"/>
        <v>2.0887207168020892</v>
      </c>
      <c r="Z8" s="8">
        <f t="shared" si="6"/>
        <v>1.6901002552936035</v>
      </c>
      <c r="AA8" s="8">
        <f t="shared" si="6"/>
        <v>1.7651616117462451E-3</v>
      </c>
      <c r="AB8" s="8">
        <f t="shared" si="6"/>
        <v>2.4313100221002356E-3</v>
      </c>
      <c r="AC8" s="8">
        <f t="shared" si="6"/>
        <v>3.3840495375133074E-3</v>
      </c>
      <c r="AD8" s="8">
        <f t="shared" si="6"/>
        <v>1.8358914129141496E-3</v>
      </c>
      <c r="AE8" s="8">
        <f t="shared" si="6"/>
        <v>1.8358914129141496E-3</v>
      </c>
      <c r="AF8" s="8">
        <f t="shared" si="6"/>
        <v>6.0296663244414557</v>
      </c>
      <c r="AG8" s="8">
        <f t="shared" si="6"/>
        <v>6.1624732451700286</v>
      </c>
      <c r="AH8" s="8">
        <f t="shared" si="6"/>
        <v>5.0171578956687402</v>
      </c>
      <c r="AI8" s="8">
        <f t="shared" si="6"/>
        <v>4.1094620948300093</v>
      </c>
      <c r="AJ8" s="8">
        <f t="shared" si="6"/>
        <v>4.1094620948300093</v>
      </c>
      <c r="AK8" s="8">
        <f t="shared" si="6"/>
        <v>4.0118114833442124</v>
      </c>
      <c r="AL8" s="8">
        <f t="shared" si="6"/>
        <v>4.1001028059608648</v>
      </c>
      <c r="AM8" s="8">
        <f t="shared" si="6"/>
        <v>3.7548182640779229</v>
      </c>
      <c r="AN8" s="8">
        <f t="shared" si="6"/>
        <v>2.4729202614670154</v>
      </c>
      <c r="AO8" s="8">
        <f t="shared" ref="AO8:AZ8" si="7">IF(AT89,AT77/AT89*100,"")</f>
        <v>2.4729202614670154</v>
      </c>
      <c r="AP8" s="8">
        <f t="shared" si="7"/>
        <v>1.2011154748894561</v>
      </c>
      <c r="AQ8" s="8">
        <f t="shared" si="7"/>
        <v>-3.217903470772173</v>
      </c>
      <c r="AR8" s="8">
        <f t="shared" si="7"/>
        <v>-1.7492814405155155</v>
      </c>
      <c r="AS8" s="8">
        <f t="shared" si="7"/>
        <v>-1.6121405707536083</v>
      </c>
      <c r="AT8" s="8">
        <f t="shared" si="7"/>
        <v>-1.6121417724571419</v>
      </c>
      <c r="AU8" s="8">
        <f t="shared" si="7"/>
        <v>-3.9863496806529231</v>
      </c>
      <c r="AV8" s="8">
        <f t="shared" si="7"/>
        <v>-1.0102607718710441</v>
      </c>
      <c r="AW8" s="8">
        <f t="shared" si="7"/>
        <v>0.31624076782061866</v>
      </c>
      <c r="AX8" s="8">
        <f t="shared" si="7"/>
        <v>0.25876489132685065</v>
      </c>
      <c r="AY8" s="8">
        <f t="shared" si="7"/>
        <v>0.25876489132685065</v>
      </c>
      <c r="AZ8" s="8">
        <f t="shared" si="7"/>
        <v>2.098838199928565</v>
      </c>
      <c r="BA8" s="90" t="s">
        <v>64</v>
      </c>
      <c r="BB8" s="90" t="s">
        <v>64</v>
      </c>
      <c r="BC8" s="90" t="s">
        <v>64</v>
      </c>
      <c r="BD8" s="90" t="s">
        <v>64</v>
      </c>
      <c r="BE8" s="117" t="s">
        <v>64</v>
      </c>
      <c r="BF8" s="117" t="s">
        <v>64</v>
      </c>
      <c r="BG8" s="90"/>
      <c r="BH8" s="8" t="str">
        <f>IF(BM89,BM77/BM89*100,"")</f>
        <v/>
      </c>
      <c r="BI8" s="8" t="str">
        <f>IF(BN89,BN77/BN89*100,"")</f>
        <v/>
      </c>
    </row>
    <row r="9" spans="1:61" x14ac:dyDescent="0.25">
      <c r="A9" s="46" t="s">
        <v>9</v>
      </c>
      <c r="B9" s="8">
        <f>IF((G90+E90+D90+C90),G81/(G90+E90+D90+C90)*100,"")</f>
        <v>32.078470755377609</v>
      </c>
      <c r="C9" s="8">
        <f>IF((H90+G90+E90+D90),H81/(H90+G90+E90+D90)*100,"")</f>
        <v>28.14415128574807</v>
      </c>
      <c r="D9" s="8">
        <f>IF((I90+G90+H90+E90),I81/(I90+G90+H90+E90)*100,"")</f>
        <v>25.313855841358031</v>
      </c>
      <c r="E9" s="8">
        <f>IF((J90+I90+H90+G90),J81/(J90+H90+I90+G90)*100,"")</f>
        <v>24.48033076785277</v>
      </c>
      <c r="F9" s="8">
        <f>IF(K90,K81/K90*100,"")</f>
        <v>24.48033076785277</v>
      </c>
      <c r="G9" s="8">
        <f>IF((L90+J90+I90+H90),L81/(L90+J90+I90+H90)*100,"")</f>
        <v>23.656470933908427</v>
      </c>
      <c r="H9" s="8">
        <f>IF((M90+L90+J90+I90),M81/(M90+L90+J90+I90)*100,"")</f>
        <v>24.046527409391611</v>
      </c>
      <c r="I9" s="8">
        <f>IF((N90+L90+M90+J90),N81/(N90+L90+M90+J90)*100,"")</f>
        <v>23.329825693901661</v>
      </c>
      <c r="J9" s="8">
        <f>IF((O90+N90+M90+L90),O81/(O90+M90+N90+L90)*100,"")</f>
        <v>23.834087727760352</v>
      </c>
      <c r="K9" s="8">
        <f>IF(P90,P81/P90*100,"")</f>
        <v>23.834087727760352</v>
      </c>
      <c r="L9" s="8">
        <f>IF((Q90+O90+N90+M90),Q81/(Q90+O90+N90+M90)*100,"")</f>
        <v>23.259554070165066</v>
      </c>
      <c r="M9" s="8">
        <f>IF((R90+Q90+O90+N90),R81/(R90+Q90+O90+N90)*100,"")</f>
        <v>25.301590873091374</v>
      </c>
      <c r="N9" s="8">
        <f>IF((S90+Q90+R90+O90),S81/(S90+Q90+R90+O90)*100,"")</f>
        <v>24.451915388591992</v>
      </c>
      <c r="O9" s="8">
        <f>IF((T90+S90+R90+Q90),T81/(T90+R90+S90+Q90)*100,"")</f>
        <v>25.544412442555014</v>
      </c>
      <c r="P9" s="8">
        <f>IF(U90,U81/U90*100,"")</f>
        <v>25.544412442555014</v>
      </c>
      <c r="Q9" s="8">
        <f>IF((V90+T90+S90+R90),V81/(V90+T90+S90+R90)*100,"")</f>
        <v>29.219702239462219</v>
      </c>
      <c r="R9" s="8">
        <f>IF((W90+V90+T90+S90),W81/(W90+V90+T90+S90)*100,"")</f>
        <v>30.085052867047136</v>
      </c>
      <c r="S9" s="8">
        <f>IF((X90+V90+W90+T90),X81/(X90+V90+W90+T90)*100,"")</f>
        <v>35.544809901859587</v>
      </c>
      <c r="T9" s="8">
        <f>IF((Y90+X90+W90+V90),Y81/(Y90+W90+V90+X90)*100,"")</f>
        <v>37.657453111734966</v>
      </c>
      <c r="U9" s="8">
        <f>IF(Z90,Z81/Z90*100,"")</f>
        <v>37.657453111734966</v>
      </c>
      <c r="V9" s="8">
        <f>IF((AA90+Y90+X90+W90),AA81/(AA90+Y90+X90+W90)*100,"")</f>
        <v>40.818883704507705</v>
      </c>
      <c r="W9" s="8">
        <f>IF((AB90+AA90+Y90+X90),AB81/(AB90+AA90+Y90+X90)*100,"")</f>
        <v>39.802266250589078</v>
      </c>
      <c r="X9" s="8">
        <f>IF((AC90+AA90+AB90+Y90),AC81/(AC90+AA90+AB90+Y90)*100,"")</f>
        <v>39.759828258507177</v>
      </c>
      <c r="Y9" s="8">
        <f>IF((AD90+AC90+AB90+AA90),AD81/(AD90+AB90+AA90+AC90)*100,"")</f>
        <v>41.029368243118711</v>
      </c>
      <c r="Z9" s="8">
        <f>IF(AE90,AE81/AE90*100,"")</f>
        <v>41.029368243118711</v>
      </c>
      <c r="AA9" s="8">
        <f>IF((AF90+AD90+AC90+AB90),AF81/(AF90+AD90+AC90+AB90)*100,"")</f>
        <v>38.331403743163087</v>
      </c>
      <c r="AB9" s="8">
        <f>IF((AG90+AF90+AD90+AC90),AG81/(AG90+AF90+AD90+AC90)*100,"")</f>
        <v>43.268913399602702</v>
      </c>
      <c r="AC9" s="8">
        <f>IF((AH90+AF90+AG90+AD90),AH81/(AH90+AF90+AG90+AD90)*100,"")</f>
        <v>43.690816872800561</v>
      </c>
      <c r="AD9" s="8">
        <f>IF((AI90+AH90+AG90+AF90),AI81/(AI90+AG90+AF90+AH90)*100,"")</f>
        <v>42.688844402731021</v>
      </c>
      <c r="AE9" s="8">
        <f>IF(AJ90,AJ81/AJ90*100,"")</f>
        <v>3.690540835686381E-2</v>
      </c>
      <c r="AF9" s="8">
        <f>IF((AK90+AI90+AH90+AG90),AK81/(AK90+AI90+AH90+AG90)*100,"")</f>
        <v>40.245371636677426</v>
      </c>
      <c r="AG9" s="8">
        <f>IF((AL90+AK90+AI90+AH90),AL81/(AL90+AK90+AI90+AH90)*100,"")</f>
        <v>39.351787771907141</v>
      </c>
      <c r="AH9" s="8">
        <f>IF((AM90+AK90+AL90+AI90),AM81/(AM90+AK90+AL90+AI90)*100,"")</f>
        <v>40.043582091568844</v>
      </c>
      <c r="AI9" s="8">
        <f>IF((AN90+AM90+AL90+AK90),AN81/(AN90+AL90+AK90+AM90)*100,"")</f>
        <v>39.427943507956634</v>
      </c>
      <c r="AJ9" s="8">
        <f>IF(AO90,AO81/AO90*100,"")</f>
        <v>39.427943507956634</v>
      </c>
      <c r="AK9" s="8">
        <f>IF((AP90+AN90+AM90+AL90),AP81/(AP90+AN90+AM90+AL90)*100,"")</f>
        <v>37.482101488155699</v>
      </c>
      <c r="AL9" s="8">
        <f>IF((AQ90+AP90+AN90+AM90),AQ81/(AQ90+AP90+AN90+AM90)*100,"")</f>
        <v>35.725675168231206</v>
      </c>
      <c r="AM9" s="8">
        <f>IF((AR90+AP90+AQ90+AN90),AR81/(AR90+AP90+AQ90+AN90)*100,"")</f>
        <v>34.619671884634549</v>
      </c>
      <c r="AN9" s="8">
        <f>IF((AS90+AR90+AQ90+AP90),AS81/(AS90+AQ90+AP90+AR90)*100,"")</f>
        <v>35.128555110474785</v>
      </c>
      <c r="AO9" s="8">
        <f>IF(AT90,AT81/AT90*100,"")</f>
        <v>35.1285551104748</v>
      </c>
      <c r="AP9" s="8">
        <f>IF((AU90+AS90+AR90+AQ90),AU81/(AU90+AS90+AR90+AQ90)*100,"")</f>
        <v>40.873140712147915</v>
      </c>
      <c r="AQ9" s="8">
        <f>IF((AV90+AU90+AS90+AR90),AV81/(AV90+AU90+AS90+AR90)*100,"")</f>
        <v>39.304246438635474</v>
      </c>
      <c r="AR9" s="8">
        <f>IF((AW90+AU90+AV90+AS90),AW81/(AW90+AU90+AV90+AS90)*100,"")</f>
        <v>41.238492138022515</v>
      </c>
      <c r="AS9" s="8">
        <f>IF((AX90+AW90+AV90+AU90),AX81/(AX90+AV90+AU90+AW90)*100,"")</f>
        <v>40.316185084465353</v>
      </c>
      <c r="AT9" s="8">
        <f>IF(AY90,AY81/AY90*100,"")</f>
        <v>40.316185084465353</v>
      </c>
      <c r="AU9" s="8">
        <f>IF((AZ90+AX90+AW90+AV90),AZ81/(AZ90+AX90+AW90+AV90)*100,"")</f>
        <v>40.074588456406339</v>
      </c>
      <c r="AV9" s="8">
        <f>IF((BA90+AZ90+AX90+AW90),BA81/(BA90+AZ90+AX90+AW90)*100,"")</f>
        <v>37.454203020458415</v>
      </c>
      <c r="AW9" s="8">
        <f>IF((BB90+AZ90+BA90+AX90),BB81/(BB90+AZ90+BA90+AX90)*100,"")</f>
        <v>35.164754821194784</v>
      </c>
      <c r="AX9" s="8">
        <f>IF((BC90+BB90+BA90+AZ90),BC81/(BC90+BA90+AZ90+BB90)*100,"")</f>
        <v>34.226216792270421</v>
      </c>
      <c r="AY9" s="8">
        <f>IF(BD90,BD81/BD90*100,"")</f>
        <v>34.226216792270421</v>
      </c>
      <c r="AZ9" s="8">
        <f>IF((BE90+BE81),BE81/(BE90+BC90+BB90+BA90)*100,"")</f>
        <v>37.38788737080344</v>
      </c>
      <c r="BA9" s="90">
        <f>IF((BF90+BF81),BF81/(BF90+BE90+BC90+BB90)*100,"")</f>
        <v>34.60209119009815</v>
      </c>
      <c r="BB9" s="90" t="s">
        <v>64</v>
      </c>
      <c r="BC9" s="90" t="s">
        <v>64</v>
      </c>
      <c r="BD9" s="90" t="s">
        <v>64</v>
      </c>
      <c r="BE9" s="117" t="s">
        <v>64</v>
      </c>
      <c r="BF9" s="117" t="s">
        <v>64</v>
      </c>
      <c r="BG9" s="90"/>
      <c r="BH9" s="8" t="str">
        <f>IF((BM90+BM81),BM81/(BM90+BL90+BJ90+BI90)*100,"")</f>
        <v/>
      </c>
      <c r="BI9" s="8" t="str">
        <f>IF((BN90+BN81),BN81/(BN90+BM90+BK90+BJ90)*100,"")</f>
        <v/>
      </c>
    </row>
    <row r="10" spans="1:61" ht="15" customHeight="1" x14ac:dyDescent="0.25">
      <c r="A10" s="112" t="s">
        <v>10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</row>
    <row r="11" spans="1:61" x14ac:dyDescent="0.25">
      <c r="A11" s="5" t="s">
        <v>11</v>
      </c>
      <c r="B11" s="8">
        <f>IF(B53,G53/B53*100,"")</f>
        <v>131.099629500075</v>
      </c>
      <c r="C11" s="8">
        <f t="shared" ref="C11:T11" si="8">IF(C53,H53/C53*100,"")</f>
        <v>230.14989305416185</v>
      </c>
      <c r="D11" s="8">
        <f t="shared" si="8"/>
        <v>165.10704325123859</v>
      </c>
      <c r="E11" s="8">
        <f t="shared" si="8"/>
        <v>161.63388461030419</v>
      </c>
      <c r="F11" s="47"/>
      <c r="G11" s="8">
        <f t="shared" si="8"/>
        <v>230.32539309257319</v>
      </c>
      <c r="H11" s="8">
        <f t="shared" si="8"/>
        <v>131.95161584855015</v>
      </c>
      <c r="I11" s="8">
        <f t="shared" si="8"/>
        <v>117.56264585157264</v>
      </c>
      <c r="J11" s="8">
        <f t="shared" si="8"/>
        <v>113.42413887481054</v>
      </c>
      <c r="K11" s="47"/>
      <c r="L11" s="8">
        <f t="shared" si="8"/>
        <v>112.86316214432432</v>
      </c>
      <c r="M11" s="8">
        <f t="shared" si="8"/>
        <v>102.15383687117219</v>
      </c>
      <c r="N11" s="8">
        <f t="shared" si="8"/>
        <v>125.14529701668013</v>
      </c>
      <c r="O11" s="8">
        <f t="shared" si="8"/>
        <v>113.81475293994487</v>
      </c>
      <c r="P11" s="47"/>
      <c r="Q11" s="8">
        <f t="shared" si="8"/>
        <v>119.80466043853666</v>
      </c>
      <c r="R11" s="8">
        <f t="shared" si="8"/>
        <v>104.63674520664139</v>
      </c>
      <c r="S11" s="8">
        <f t="shared" si="8"/>
        <v>114.57793810852188</v>
      </c>
      <c r="T11" s="8">
        <f t="shared" si="8"/>
        <v>114.87872892235755</v>
      </c>
      <c r="U11" s="47"/>
      <c r="V11" s="8">
        <f>IF(V53,AA53/V53*100,"")</f>
        <v>100.55862343675972</v>
      </c>
      <c r="W11" s="8">
        <f>IF(W53,AB53/W53*100,"")</f>
        <v>108.97063635006911</v>
      </c>
      <c r="X11" s="8">
        <f>IF(X53,AC53/X53*1000000,"")</f>
        <v>99.221016023204058</v>
      </c>
      <c r="Y11" s="8">
        <f>IF(Y53,AD53/Y53*1000000,"")</f>
        <v>101.84198292135605</v>
      </c>
      <c r="Z11" s="47"/>
      <c r="AA11" s="8">
        <f>IF(AA53,AF53/AA53*1000000,"")</f>
        <v>106.14585217302042</v>
      </c>
      <c r="AB11" s="8">
        <f>IF(AB53,AG53/AB53*1000000,"")</f>
        <v>104.72419806175584</v>
      </c>
      <c r="AC11" s="8">
        <f>IF(AC53,AH53/AC53*100,"")</f>
        <v>129.71175166297118</v>
      </c>
      <c r="AD11" s="8">
        <f>IF(AD53,AI53/AD53*100,"")</f>
        <v>156.56027745390054</v>
      </c>
      <c r="AE11" s="47"/>
      <c r="AF11" s="8">
        <f>IF(AF53,AK53/AF53*100,"")</f>
        <v>164.9551001611789</v>
      </c>
      <c r="AG11" s="8">
        <f>IF(AG53,AL53/AG53*100,"")</f>
        <v>165.45034642032331</v>
      </c>
      <c r="AH11" s="8">
        <f>IF(AH53,AM53/AH53*100,"")</f>
        <v>126.75213675213676</v>
      </c>
      <c r="AI11" s="8">
        <f>IF(AI53,AN53/AI53*100,"")</f>
        <v>120.29571767331568</v>
      </c>
      <c r="AJ11" s="47"/>
      <c r="AK11" s="8">
        <f>IF(AK53,AP53/AK53*100,"")</f>
        <v>117.99274148520379</v>
      </c>
      <c r="AL11" s="8">
        <f>IF(AL53,AQ53/AL53*100,"")</f>
        <v>116.44332774986042</v>
      </c>
      <c r="AM11" s="8">
        <f>IF(AM53,AR53/AM53*100,"")</f>
        <v>119.43358057990558</v>
      </c>
      <c r="AN11" s="8">
        <f>IF(AN53,AS53/AN53*100,"")</f>
        <v>109.35760667903523</v>
      </c>
      <c r="AO11" s="47"/>
      <c r="AP11" s="8">
        <f>IF(AP53,AU53/AP53*100,"")</f>
        <v>117.73334910682598</v>
      </c>
      <c r="AQ11" s="8">
        <f>IF(AQ53,AV53/AQ53*100,"")</f>
        <v>134.3802445456725</v>
      </c>
      <c r="AR11" s="8">
        <f>IF(AR53,AW53/AR53*100,"")</f>
        <v>118.05555555555556</v>
      </c>
      <c r="AS11" s="8">
        <f>IF(AS53,AX53/AS53*100,"")</f>
        <v>121.7050153748277</v>
      </c>
      <c r="AT11" s="47"/>
      <c r="AU11" s="8">
        <f t="shared" ref="AU11:BA11" si="9">IF(AU53,AZ53/AU53*100,"")</f>
        <v>115.77572347266883</v>
      </c>
      <c r="AV11" s="8">
        <f t="shared" si="9"/>
        <v>100.57983942908118</v>
      </c>
      <c r="AW11" s="8">
        <f t="shared" si="9"/>
        <v>118.65136298421808</v>
      </c>
      <c r="AX11" s="8">
        <f t="shared" si="9"/>
        <v>112.70256142185049</v>
      </c>
      <c r="AY11" s="50"/>
      <c r="AZ11" s="8">
        <f t="shared" si="9"/>
        <v>120.89914945321991</v>
      </c>
      <c r="BA11" s="8">
        <f t="shared" si="9"/>
        <v>127.92017738359201</v>
      </c>
      <c r="BB11" s="8">
        <f>IF(BB53,BG53/BB53*100,"")</f>
        <v>145.73962112051592</v>
      </c>
      <c r="BC11" s="8">
        <f>IF(BC53,BH53/BC53*100,"")</f>
        <v>141.02504638218923</v>
      </c>
      <c r="BD11" s="50"/>
      <c r="BE11" s="8">
        <f>IF(BE53,BJ53/BE53*100,"")</f>
        <v>133.79038047379757</v>
      </c>
      <c r="BF11" s="8">
        <f>IF(BF53,BK53/BF53*100,"")</f>
        <v>133.14151008805379</v>
      </c>
      <c r="BG11" s="8">
        <f>IF(BG53,BL53/BG53*100,"")</f>
        <v>107.60857713369101</v>
      </c>
      <c r="BH11" s="8">
        <f>IF(BH53,BM53/BH53*100,"")</f>
        <v>0</v>
      </c>
      <c r="BI11" s="50"/>
    </row>
    <row r="12" spans="1:61" x14ac:dyDescent="0.25">
      <c r="A12" s="5" t="s">
        <v>12</v>
      </c>
      <c r="B12" s="8">
        <f>IF(B57,G57/B57*100,"")</f>
        <v>177.39212863080058</v>
      </c>
      <c r="C12" s="8">
        <f t="shared" ref="C12:T12" si="10">IF(C57,H57/C57*100,"")</f>
        <v>174.05736885316691</v>
      </c>
      <c r="D12" s="8">
        <f t="shared" si="10"/>
        <v>157.30821152406926</v>
      </c>
      <c r="E12" s="8">
        <f t="shared" si="10"/>
        <v>158.39023832832856</v>
      </c>
      <c r="F12" s="47"/>
      <c r="G12" s="8">
        <f t="shared" si="10"/>
        <v>152.22396438312677</v>
      </c>
      <c r="H12" s="8">
        <f t="shared" si="10"/>
        <v>142.5762368134217</v>
      </c>
      <c r="I12" s="8">
        <f t="shared" si="10"/>
        <v>130.14091564226098</v>
      </c>
      <c r="J12" s="8">
        <f t="shared" si="10"/>
        <v>115.5261495105136</v>
      </c>
      <c r="K12" s="47"/>
      <c r="L12" s="8">
        <f t="shared" si="10"/>
        <v>114.25858644365459</v>
      </c>
      <c r="M12" s="8">
        <f t="shared" si="10"/>
        <v>109.79270849490945</v>
      </c>
      <c r="N12" s="8">
        <f t="shared" si="10"/>
        <v>124.63117010126585</v>
      </c>
      <c r="O12" s="8">
        <f t="shared" si="10"/>
        <v>114.51295727460302</v>
      </c>
      <c r="P12" s="47"/>
      <c r="Q12" s="8">
        <f t="shared" si="10"/>
        <v>110.82298322380349</v>
      </c>
      <c r="R12" s="8">
        <f t="shared" si="10"/>
        <v>113.19714500450189</v>
      </c>
      <c r="S12" s="8">
        <f t="shared" si="10"/>
        <v>97.422173811095803</v>
      </c>
      <c r="T12" s="8">
        <f t="shared" si="10"/>
        <v>99.616679745534697</v>
      </c>
      <c r="U12" s="47"/>
      <c r="V12" s="8">
        <f>IF(V57,AA57/V57*100,"")</f>
        <v>90.670206678662552</v>
      </c>
      <c r="W12" s="8">
        <f>IF(W57,AB57/W57*100,"")</f>
        <v>92.141557589691033</v>
      </c>
      <c r="X12" s="8">
        <f>IF(X57,AC57/X57*1000000,"")</f>
        <v>102.0292472042685</v>
      </c>
      <c r="Y12" s="8">
        <f>IF(Y57,AD57/Y57*1000000,"")</f>
        <v>119.42729099586839</v>
      </c>
      <c r="Z12" s="47"/>
      <c r="AA12" s="8">
        <f>IF(AA57,AF57/AA57*1000000,"")</f>
        <v>131.90881301362015</v>
      </c>
      <c r="AB12" s="8">
        <f>IF(AB57,AG57/AB57*1000000,"")</f>
        <v>132.79792992734841</v>
      </c>
      <c r="AC12" s="8">
        <f>IF(AC57,AH57/AC57*100,"")</f>
        <v>128.60204081632651</v>
      </c>
      <c r="AD12" s="8">
        <f>IF(AD57,AI57/AD57*100,"")</f>
        <v>130.18464874280355</v>
      </c>
      <c r="AE12" s="47"/>
      <c r="AF12" s="8">
        <f>IF(AF57,AK57/AF57*100,"")</f>
        <v>127.10485419142516</v>
      </c>
      <c r="AG12" s="8">
        <f>IF(AG57,AL57/AG57*100,"")</f>
        <v>121.17953730856956</v>
      </c>
      <c r="AH12" s="8">
        <f>IF(AH57,AM57/AH57*100,"")</f>
        <v>123.74037927477586</v>
      </c>
      <c r="AI12" s="8">
        <f>IF(AI57,AN57/AI57*100,"")</f>
        <v>120.10660980810235</v>
      </c>
      <c r="AJ12" s="47"/>
      <c r="AK12" s="8">
        <f>IF(AK57,AP57/AK57*100,"")</f>
        <v>122.50431530494824</v>
      </c>
      <c r="AL12" s="8">
        <f>IF(AL57,AQ57/AL57*100,"")</f>
        <v>121.54477009948911</v>
      </c>
      <c r="AM12" s="8">
        <f>IF(AM57,AR57/AM57*100,"")</f>
        <v>124.85411991022764</v>
      </c>
      <c r="AN12" s="8">
        <f>IF(AN57,AS57/AN57*100,"")</f>
        <v>127.36256583229778</v>
      </c>
      <c r="AO12" s="47"/>
      <c r="AP12" s="8">
        <f>IF(AP57,AU57/AP57*100,"")</f>
        <v>116.3271296894264</v>
      </c>
      <c r="AQ12" s="8">
        <f>IF(AQ57,AV57/AQ57*100,"")</f>
        <v>120.38604059509983</v>
      </c>
      <c r="AR12" s="8">
        <f>IF(AR57,AW57/AR57*100,"")</f>
        <v>101.8489034975091</v>
      </c>
      <c r="AS12" s="8">
        <f>IF(AS57,AX57/AS57*100,"")</f>
        <v>96.715141941179212</v>
      </c>
      <c r="AT12" s="47"/>
      <c r="AU12" s="8">
        <f t="shared" ref="AU12:BA12" si="11">IF(AU57,AZ57/AU57*100,"")</f>
        <v>103.51266781063894</v>
      </c>
      <c r="AV12" s="8">
        <f t="shared" si="11"/>
        <v>99.678412275462861</v>
      </c>
      <c r="AW12" s="8">
        <f t="shared" si="11"/>
        <v>117.63904997226564</v>
      </c>
      <c r="AX12" s="8">
        <f t="shared" si="11"/>
        <v>119.78285933897004</v>
      </c>
      <c r="AY12" s="47"/>
      <c r="AZ12" s="8">
        <f t="shared" si="11"/>
        <v>120.10726474890296</v>
      </c>
      <c r="BA12" s="8">
        <f t="shared" si="11"/>
        <v>122.66211918698437</v>
      </c>
      <c r="BB12" s="8">
        <f>IF(BB57,BG57/BB57*100,"")</f>
        <v>120.95246260019717</v>
      </c>
      <c r="BC12" s="8">
        <f>IF(BC57,BH57/BC57*100,"")</f>
        <v>125.02205823373704</v>
      </c>
      <c r="BD12" s="47"/>
      <c r="BE12" s="8">
        <f>IF(BE57,BJ57/BE57*100,"")</f>
        <v>131.08711536900219</v>
      </c>
      <c r="BF12" s="8">
        <f>IF(BF57,BK57/BF57*100,"")</f>
        <v>135.59780566619074</v>
      </c>
      <c r="BG12" s="8">
        <f>IF(BG57,BL57/BG57*100,"")</f>
        <v>136.66230804125172</v>
      </c>
      <c r="BH12" s="8">
        <f>IF(BH57,BM57/BH57*100,"")</f>
        <v>0</v>
      </c>
      <c r="BI12" s="47"/>
    </row>
    <row r="13" spans="1:61" x14ac:dyDescent="0.25">
      <c r="A13" s="5" t="s">
        <v>43</v>
      </c>
      <c r="B13" s="8">
        <f>IF(B61,G61/B61*100,"")</f>
        <v>232.23505354029362</v>
      </c>
      <c r="C13" s="8">
        <f t="shared" ref="C13:T13" si="12">IF(C61,H61/C61*100,"")</f>
        <v>199.8260391895769</v>
      </c>
      <c r="D13" s="8">
        <f t="shared" si="12"/>
        <v>191.31587565902771</v>
      </c>
      <c r="E13" s="8">
        <f t="shared" si="12"/>
        <v>145.05444891284677</v>
      </c>
      <c r="F13" s="47"/>
      <c r="G13" s="8">
        <f t="shared" si="12"/>
        <v>141.15207773194126</v>
      </c>
      <c r="H13" s="8">
        <f t="shared" si="12"/>
        <v>130.68505080596995</v>
      </c>
      <c r="I13" s="8">
        <f t="shared" si="12"/>
        <v>121.51402665714028</v>
      </c>
      <c r="J13" s="8">
        <f t="shared" si="12"/>
        <v>119.84764875377142</v>
      </c>
      <c r="K13" s="47"/>
      <c r="L13" s="8">
        <f t="shared" si="12"/>
        <v>121.29546041135643</v>
      </c>
      <c r="M13" s="8">
        <f t="shared" si="12"/>
        <v>123.82136971071735</v>
      </c>
      <c r="N13" s="8">
        <f t="shared" si="12"/>
        <v>125.54439219496945</v>
      </c>
      <c r="O13" s="8">
        <f t="shared" si="12"/>
        <v>123.8666981165717</v>
      </c>
      <c r="P13" s="47"/>
      <c r="Q13" s="8">
        <f t="shared" si="12"/>
        <v>133.77082658489286</v>
      </c>
      <c r="R13" s="8">
        <f t="shared" si="12"/>
        <v>135.49005952308417</v>
      </c>
      <c r="S13" s="8">
        <f t="shared" si="12"/>
        <v>140.62449970078566</v>
      </c>
      <c r="T13" s="8">
        <f t="shared" si="12"/>
        <v>136.54154287507882</v>
      </c>
      <c r="U13" s="47"/>
      <c r="V13" s="8">
        <f>IF(V61,AA61/V61*100,"")</f>
        <v>124.07858495250575</v>
      </c>
      <c r="W13" s="8">
        <f>IF(W61,AB61/W61*100,"")</f>
        <v>113.82701666472403</v>
      </c>
      <c r="X13" s="8">
        <f>IF(X61,AC61/X61*1000000,"")</f>
        <v>100.89234774146861</v>
      </c>
      <c r="Y13" s="8">
        <f>IF(Y61,AD61/Y61*1000000,"")</f>
        <v>103.79607995305328</v>
      </c>
      <c r="Z13" s="47"/>
      <c r="AA13" s="8">
        <f>IF(AA61,AF61/AA61*1000000,"")</f>
        <v>98.46703979637752</v>
      </c>
      <c r="AB13" s="8">
        <f>IF(AB61,AG61/AB61*1000000,"")</f>
        <v>108.29959876443785</v>
      </c>
      <c r="AC13" s="8">
        <f>IF(AC61,AH61/AC61*100,"")</f>
        <v>113.50061199510404</v>
      </c>
      <c r="AD13" s="8">
        <f>IF(AD61,AI61/AD61*100,"")</f>
        <v>117.42755349241445</v>
      </c>
      <c r="AE13" s="47"/>
      <c r="AF13" s="8">
        <f>IF(AF61,AK61/AF61*100,"")</f>
        <v>117.5393617663027</v>
      </c>
      <c r="AG13" s="8">
        <f>IF(AG61,AL61/AG61*100,"")</f>
        <v>107.82175218265444</v>
      </c>
      <c r="AH13" s="8">
        <f>IF(AH61,AM61/AH61*100,"")</f>
        <v>111.14526043351667</v>
      </c>
      <c r="AI13" s="8">
        <f>IF(AI61,AN61/AI61*100,"")</f>
        <v>108.49205751712717</v>
      </c>
      <c r="AJ13" s="47"/>
      <c r="AK13" s="8">
        <f>IF(AK61,AP61/AK61*100,"")</f>
        <v>112.55356822089352</v>
      </c>
      <c r="AL13" s="8">
        <f>IF(AL61,AQ61/AL61*100,"")</f>
        <v>111.81128509029605</v>
      </c>
      <c r="AM13" s="8">
        <f>IF(AM61,AR61/AM61*100,"")</f>
        <v>109.87241061466064</v>
      </c>
      <c r="AN13" s="8">
        <f>IF(AN61,AS61/AN61*100,"")</f>
        <v>112.2059537853029</v>
      </c>
      <c r="AO13" s="47"/>
      <c r="AP13" s="8">
        <f>IF(AP61,AU61/AP61*100,"")</f>
        <v>119.99270422470988</v>
      </c>
      <c r="AQ13" s="8">
        <f>IF(AQ61,AV61/AQ61*100,"")</f>
        <v>116.11267219518882</v>
      </c>
      <c r="AR13" s="8">
        <f>IF(AR61,AW61/AR61*100,"")</f>
        <v>111.23940303779582</v>
      </c>
      <c r="AS13" s="8">
        <f>IF(AS61,AX61/AS61*100,"")</f>
        <v>104.72273757988044</v>
      </c>
      <c r="AT13" s="47"/>
      <c r="AU13" s="8">
        <f t="shared" ref="AU13:BA13" si="13">IF(AU61,AZ61/AU61*100,"")</f>
        <v>96.707201216036481</v>
      </c>
      <c r="AV13" s="8">
        <f t="shared" si="13"/>
        <v>97.347814110888137</v>
      </c>
      <c r="AW13" s="8">
        <f t="shared" si="13"/>
        <v>100.82560978030047</v>
      </c>
      <c r="AX13" s="8">
        <f t="shared" si="13"/>
        <v>106.9880514163107</v>
      </c>
      <c r="AY13" s="47"/>
      <c r="AZ13" s="8">
        <f t="shared" si="13"/>
        <v>110.0890032811364</v>
      </c>
      <c r="BA13" s="8">
        <f t="shared" si="13"/>
        <v>108.87869356077448</v>
      </c>
      <c r="BB13" s="8">
        <f>IF(BB61,BG61/BB61*100,"")</f>
        <v>108.74160974745585</v>
      </c>
      <c r="BC13" s="8">
        <f>IF(BC61,BH61/BC61*100,"")</f>
        <v>112.67317988629463</v>
      </c>
      <c r="BD13" s="47"/>
      <c r="BE13" s="8">
        <f>IF(BE61,BJ61/BE61*100,"")</f>
        <v>112.59280411193603</v>
      </c>
      <c r="BF13" s="8">
        <f>IF(BF61,BK61/BF61*100,"")</f>
        <v>124.38603330177645</v>
      </c>
      <c r="BG13" s="8">
        <f>IF(BG61,BL61/BG61*100,"")</f>
        <v>129.4847584534067</v>
      </c>
      <c r="BH13" s="8">
        <f>IF(BH61,BM61/BH61*100,"")</f>
        <v>0</v>
      </c>
      <c r="BI13" s="47"/>
    </row>
    <row r="14" spans="1:61" x14ac:dyDescent="0.25">
      <c r="A14" s="5" t="s">
        <v>44</v>
      </c>
      <c r="B14" s="52">
        <v>38</v>
      </c>
      <c r="C14" s="52">
        <v>32</v>
      </c>
      <c r="D14" s="52">
        <v>30</v>
      </c>
      <c r="E14" s="52">
        <v>30</v>
      </c>
      <c r="F14" s="53"/>
      <c r="G14" s="52">
        <v>28.5</v>
      </c>
      <c r="H14" s="52">
        <v>23.5</v>
      </c>
      <c r="I14" s="52">
        <v>23.5</v>
      </c>
      <c r="J14" s="52">
        <v>23.5</v>
      </c>
      <c r="K14" s="53"/>
      <c r="L14" s="52">
        <v>23.5</v>
      </c>
      <c r="M14" s="52">
        <v>21.5</v>
      </c>
      <c r="N14" s="52">
        <v>20</v>
      </c>
      <c r="O14" s="52">
        <v>20</v>
      </c>
      <c r="P14" s="53"/>
      <c r="Q14" s="52">
        <v>25</v>
      </c>
      <c r="R14" s="52">
        <v>25</v>
      </c>
      <c r="S14" s="52">
        <v>25</v>
      </c>
      <c r="T14" s="52">
        <v>25</v>
      </c>
      <c r="U14" s="53"/>
      <c r="V14" s="52">
        <v>25</v>
      </c>
      <c r="W14" s="52">
        <v>22</v>
      </c>
      <c r="X14" s="52">
        <v>18</v>
      </c>
      <c r="Y14" s="52">
        <v>18</v>
      </c>
      <c r="Z14" s="53"/>
      <c r="AA14" s="52">
        <v>15</v>
      </c>
      <c r="AB14" s="52">
        <v>13</v>
      </c>
      <c r="AC14" s="52">
        <v>11.5</v>
      </c>
      <c r="AD14" s="52">
        <v>11</v>
      </c>
      <c r="AE14" s="53"/>
      <c r="AF14" s="52">
        <v>10.5</v>
      </c>
      <c r="AG14" s="52">
        <v>10</v>
      </c>
      <c r="AH14" s="52">
        <v>10</v>
      </c>
      <c r="AI14" s="52">
        <v>10</v>
      </c>
      <c r="AJ14" s="53"/>
      <c r="AK14" s="52">
        <v>10</v>
      </c>
      <c r="AL14" s="52">
        <v>10</v>
      </c>
      <c r="AM14" s="52">
        <v>9.5</v>
      </c>
      <c r="AN14" s="52">
        <v>9</v>
      </c>
      <c r="AO14" s="53"/>
      <c r="AP14" s="52">
        <v>8.75</v>
      </c>
      <c r="AQ14" s="52">
        <v>8</v>
      </c>
      <c r="AR14" s="52">
        <v>7.75</v>
      </c>
      <c r="AS14" s="52">
        <v>7.75</v>
      </c>
      <c r="AT14" s="53"/>
      <c r="AU14" s="52">
        <v>7.75</v>
      </c>
      <c r="AV14" s="52">
        <v>8.5</v>
      </c>
      <c r="AW14" s="52">
        <v>9.25</v>
      </c>
      <c r="AX14" s="52">
        <v>9.25</v>
      </c>
      <c r="AY14" s="53"/>
      <c r="AZ14" s="52">
        <v>12</v>
      </c>
      <c r="BA14" s="52">
        <v>12</v>
      </c>
      <c r="BB14" s="52">
        <v>12</v>
      </c>
      <c r="BC14" s="52">
        <v>12</v>
      </c>
      <c r="BD14" s="53"/>
      <c r="BE14" s="52">
        <v>11.5</v>
      </c>
      <c r="BF14" s="52">
        <v>9.5</v>
      </c>
      <c r="BG14" s="52">
        <v>9.5</v>
      </c>
      <c r="BH14" s="52"/>
      <c r="BI14" s="53"/>
    </row>
    <row r="15" spans="1:61" s="55" customFormat="1" ht="33" x14ac:dyDescent="0.25">
      <c r="A15" s="10" t="s">
        <v>53</v>
      </c>
      <c r="B15" s="52">
        <v>28.4</v>
      </c>
      <c r="C15" s="52">
        <v>20.7</v>
      </c>
      <c r="D15" s="52">
        <v>24.5</v>
      </c>
      <c r="E15" s="52">
        <v>28.24</v>
      </c>
      <c r="F15" s="53"/>
      <c r="G15" s="52">
        <v>18.53</v>
      </c>
      <c r="H15" s="52">
        <v>18.82</v>
      </c>
      <c r="I15" s="52">
        <v>51.38</v>
      </c>
      <c r="J15" s="52">
        <v>33.69</v>
      </c>
      <c r="K15" s="53"/>
      <c r="L15" s="52">
        <v>26.75</v>
      </c>
      <c r="M15" s="52">
        <v>21.76</v>
      </c>
      <c r="N15" s="52">
        <v>18.61</v>
      </c>
      <c r="O15" s="52">
        <v>31.04</v>
      </c>
      <c r="P15" s="53"/>
      <c r="Q15" s="52">
        <v>34.08</v>
      </c>
      <c r="R15" s="52">
        <v>20.8</v>
      </c>
      <c r="S15" s="52">
        <v>28.85</v>
      </c>
      <c r="T15" s="52">
        <v>29.42</v>
      </c>
      <c r="U15" s="53"/>
      <c r="V15" s="52">
        <v>29.53</v>
      </c>
      <c r="W15" s="52">
        <v>16.57</v>
      </c>
      <c r="X15" s="52">
        <v>14.44</v>
      </c>
      <c r="Y15" s="52">
        <v>10.62</v>
      </c>
      <c r="Z15" s="53"/>
      <c r="AA15" s="52">
        <v>11.41</v>
      </c>
      <c r="AB15" s="52">
        <v>8.73</v>
      </c>
      <c r="AC15" s="52">
        <v>8.91</v>
      </c>
      <c r="AD15" s="52">
        <v>9.7200000000000006</v>
      </c>
      <c r="AE15" s="53"/>
      <c r="AF15" s="52">
        <v>11.22</v>
      </c>
      <c r="AG15" s="52">
        <v>10.67</v>
      </c>
      <c r="AH15" s="52">
        <v>10.1</v>
      </c>
      <c r="AI15" s="52">
        <v>10.82</v>
      </c>
      <c r="AJ15" s="53"/>
      <c r="AK15" s="52">
        <v>10.29</v>
      </c>
      <c r="AL15" s="52">
        <v>10.42</v>
      </c>
      <c r="AM15" s="52">
        <v>9.91</v>
      </c>
      <c r="AN15" s="52">
        <v>9.19</v>
      </c>
      <c r="AO15" s="53"/>
      <c r="AP15" s="52">
        <v>9.23</v>
      </c>
      <c r="AQ15" s="52">
        <v>7.82</v>
      </c>
      <c r="AR15" s="54">
        <v>15.22</v>
      </c>
      <c r="AS15" s="54">
        <v>7.44</v>
      </c>
      <c r="AT15" s="53"/>
      <c r="AU15" s="52">
        <v>3.87</v>
      </c>
      <c r="AV15" s="52">
        <v>6.72</v>
      </c>
      <c r="AW15" s="52">
        <v>3.2</v>
      </c>
      <c r="AX15" s="52">
        <v>1.08</v>
      </c>
      <c r="AY15" s="53"/>
      <c r="AZ15" s="54">
        <v>22.86</v>
      </c>
      <c r="BA15" s="54">
        <v>4.47</v>
      </c>
      <c r="BB15" s="54">
        <v>2.15</v>
      </c>
      <c r="BC15" s="54">
        <v>1.04</v>
      </c>
      <c r="BD15" s="53"/>
      <c r="BE15" s="52">
        <v>1.2</v>
      </c>
      <c r="BF15" s="54">
        <v>1.47</v>
      </c>
      <c r="BG15" s="54">
        <v>1.28</v>
      </c>
      <c r="BH15" s="54"/>
      <c r="BI15" s="53"/>
    </row>
    <row r="16" spans="1:61" ht="45" x14ac:dyDescent="0.25">
      <c r="A16" s="11" t="s">
        <v>15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</row>
    <row r="17" spans="1:61" x14ac:dyDescent="0.25">
      <c r="A17" s="48" t="s">
        <v>16</v>
      </c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</row>
    <row r="18" spans="1:61" x14ac:dyDescent="0.25">
      <c r="A18" s="56" t="s">
        <v>17</v>
      </c>
      <c r="B18" s="52">
        <v>51.41</v>
      </c>
      <c r="C18" s="52">
        <v>38.42</v>
      </c>
      <c r="D18" s="52">
        <v>32.24</v>
      </c>
      <c r="E18" s="52">
        <v>37.72</v>
      </c>
      <c r="F18" s="53"/>
      <c r="G18" s="52">
        <v>37.5</v>
      </c>
      <c r="H18" s="52">
        <v>30.4</v>
      </c>
      <c r="I18" s="52">
        <v>32.5</v>
      </c>
      <c r="J18" s="52">
        <v>44.8</v>
      </c>
      <c r="K18" s="47"/>
      <c r="L18" s="52">
        <v>42.7</v>
      </c>
      <c r="M18" s="52">
        <v>36.1</v>
      </c>
      <c r="N18" s="52">
        <v>32.5</v>
      </c>
      <c r="O18" s="52">
        <v>29.7</v>
      </c>
      <c r="P18" s="47"/>
      <c r="Q18" s="52">
        <v>41.9</v>
      </c>
      <c r="R18" s="52">
        <v>39.6</v>
      </c>
      <c r="S18" s="52">
        <v>34.4</v>
      </c>
      <c r="T18" s="52">
        <v>33.299999999999997</v>
      </c>
      <c r="U18" s="47"/>
      <c r="V18" s="52">
        <v>33</v>
      </c>
      <c r="W18" s="52">
        <v>28</v>
      </c>
      <c r="X18" s="52">
        <v>22.1</v>
      </c>
      <c r="Y18" s="52">
        <v>20</v>
      </c>
      <c r="Z18" s="47"/>
      <c r="AA18" s="52">
        <v>17.8</v>
      </c>
      <c r="AB18" s="52">
        <v>14.1</v>
      </c>
      <c r="AC18" s="52">
        <v>12.1</v>
      </c>
      <c r="AD18" s="52">
        <v>11.2</v>
      </c>
      <c r="AE18" s="47"/>
      <c r="AF18" s="52">
        <v>11.554430699999999</v>
      </c>
      <c r="AG18" s="52">
        <v>11.3803787</v>
      </c>
      <c r="AH18" s="52">
        <v>11.3237364</v>
      </c>
      <c r="AI18" s="52">
        <v>11.0321389</v>
      </c>
      <c r="AJ18" s="47"/>
      <c r="AK18" s="52">
        <v>11.122712699999999</v>
      </c>
      <c r="AL18" s="52">
        <v>11.3765854</v>
      </c>
      <c r="AM18" s="52">
        <v>11.303616099999999</v>
      </c>
      <c r="AN18" s="52">
        <v>10.922066900000001</v>
      </c>
      <c r="AO18" s="47"/>
      <c r="AP18" s="52">
        <v>10.770756499999999</v>
      </c>
      <c r="AQ18" s="52">
        <v>11.236504500000001</v>
      </c>
      <c r="AR18" s="52">
        <v>11.045130500000001</v>
      </c>
      <c r="AS18" s="52">
        <v>10.9910315</v>
      </c>
      <c r="AT18" s="47"/>
      <c r="AU18" s="52">
        <v>11.4968182</v>
      </c>
      <c r="AV18" s="52">
        <v>12.570392</v>
      </c>
      <c r="AW18" s="52">
        <v>13.5015561</v>
      </c>
      <c r="AX18" s="52">
        <v>13.7603238</v>
      </c>
      <c r="AY18" s="47"/>
      <c r="AZ18" s="52">
        <v>15.064613302989001</v>
      </c>
      <c r="BA18" s="52">
        <v>19.0107394489469</v>
      </c>
      <c r="BB18" s="52">
        <v>14.9523985856937</v>
      </c>
      <c r="BC18" s="52">
        <v>10.5128203986975</v>
      </c>
      <c r="BD18" s="47"/>
      <c r="BE18" s="52">
        <v>9.1943192293769194</v>
      </c>
      <c r="BF18" s="52">
        <v>8.1358032446795807</v>
      </c>
      <c r="BG18" s="52"/>
      <c r="BH18" s="51"/>
      <c r="BI18" s="47"/>
    </row>
    <row r="19" spans="1:61" x14ac:dyDescent="0.25">
      <c r="A19" s="56" t="s">
        <v>18</v>
      </c>
      <c r="B19" s="52">
        <v>27.37</v>
      </c>
      <c r="C19" s="52">
        <v>20.79</v>
      </c>
      <c r="D19" s="52">
        <v>23.65</v>
      </c>
      <c r="E19" s="52">
        <v>28.88</v>
      </c>
      <c r="F19" s="53"/>
      <c r="G19" s="52">
        <v>30.2</v>
      </c>
      <c r="H19" s="52">
        <v>18</v>
      </c>
      <c r="I19" s="52">
        <v>20.100000000000001</v>
      </c>
      <c r="J19" s="52">
        <v>25.2</v>
      </c>
      <c r="K19" s="47"/>
      <c r="L19" s="52">
        <v>28.3</v>
      </c>
      <c r="M19" s="52">
        <v>24</v>
      </c>
      <c r="N19" s="52">
        <v>17.3</v>
      </c>
      <c r="O19" s="52">
        <v>19.899999999999999</v>
      </c>
      <c r="P19" s="47"/>
      <c r="Q19" s="52">
        <v>31.6</v>
      </c>
      <c r="R19" s="52">
        <v>26.3</v>
      </c>
      <c r="S19" s="52">
        <v>25</v>
      </c>
      <c r="T19" s="52">
        <v>24.6</v>
      </c>
      <c r="U19" s="47"/>
      <c r="V19" s="52">
        <v>31</v>
      </c>
      <c r="W19" s="52">
        <v>23.8</v>
      </c>
      <c r="X19" s="52">
        <v>20.100000000000001</v>
      </c>
      <c r="Y19" s="52">
        <v>19.100000000000001</v>
      </c>
      <c r="Z19" s="47"/>
      <c r="AA19" s="52">
        <v>16.5</v>
      </c>
      <c r="AB19" s="52">
        <v>13</v>
      </c>
      <c r="AC19" s="52">
        <v>11.4</v>
      </c>
      <c r="AD19" s="52">
        <v>11</v>
      </c>
      <c r="AE19" s="47"/>
      <c r="AF19" s="52">
        <v>10.731733200000001</v>
      </c>
      <c r="AG19" s="52">
        <v>10.653609700000001</v>
      </c>
      <c r="AH19" s="52">
        <v>10.6702148</v>
      </c>
      <c r="AI19" s="52">
        <v>10.4128457</v>
      </c>
      <c r="AJ19" s="47"/>
      <c r="AK19" s="52">
        <v>10.6244365</v>
      </c>
      <c r="AL19" s="52">
        <v>10.503030900000001</v>
      </c>
      <c r="AM19" s="52">
        <v>10.5328079</v>
      </c>
      <c r="AN19" s="52">
        <v>10.3823335</v>
      </c>
      <c r="AO19" s="47"/>
      <c r="AP19" s="52">
        <v>10.539121099999999</v>
      </c>
      <c r="AQ19" s="52">
        <v>10.4575835</v>
      </c>
      <c r="AR19" s="52">
        <v>10.4751397</v>
      </c>
      <c r="AS19" s="52">
        <v>10.3603568</v>
      </c>
      <c r="AT19" s="47"/>
      <c r="AU19" s="52">
        <v>10.8937925</v>
      </c>
      <c r="AV19" s="52">
        <v>11.8041977</v>
      </c>
      <c r="AW19" s="52">
        <v>12.3421851</v>
      </c>
      <c r="AX19" s="52">
        <v>12.8338494</v>
      </c>
      <c r="AY19" s="47"/>
      <c r="AZ19" s="52">
        <v>14.1125733965242</v>
      </c>
      <c r="BA19" s="52">
        <v>19.3751095590757</v>
      </c>
      <c r="BB19" s="52">
        <v>15.211980619315201</v>
      </c>
      <c r="BC19" s="52">
        <v>10.761566392775901</v>
      </c>
      <c r="BD19" s="47"/>
      <c r="BE19" s="52">
        <v>9.8794689796573198</v>
      </c>
      <c r="BF19" s="52">
        <v>9.3040095803314102</v>
      </c>
      <c r="BG19" s="52"/>
      <c r="BH19" s="51"/>
      <c r="BI19" s="47"/>
    </row>
    <row r="20" spans="1:61" x14ac:dyDescent="0.25">
      <c r="A20" s="48" t="s">
        <v>19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</row>
    <row r="21" spans="1:61" x14ac:dyDescent="0.25">
      <c r="A21" s="56" t="s">
        <v>17</v>
      </c>
      <c r="B21" s="52">
        <v>10.1</v>
      </c>
      <c r="C21" s="52">
        <v>9.42</v>
      </c>
      <c r="D21" s="52">
        <v>8.35</v>
      </c>
      <c r="E21" s="52">
        <v>7.81</v>
      </c>
      <c r="F21" s="53"/>
      <c r="G21" s="52">
        <v>7.9</v>
      </c>
      <c r="H21" s="52">
        <v>8.1999999999999993</v>
      </c>
      <c r="I21" s="52">
        <v>8</v>
      </c>
      <c r="J21" s="52">
        <v>8.9</v>
      </c>
      <c r="K21" s="47"/>
      <c r="L21" s="52">
        <v>9.1</v>
      </c>
      <c r="M21" s="52">
        <v>8.8000000000000007</v>
      </c>
      <c r="N21" s="52">
        <v>8.9</v>
      </c>
      <c r="O21" s="52">
        <v>9.1999999999999993</v>
      </c>
      <c r="P21" s="47"/>
      <c r="Q21" s="52">
        <v>10</v>
      </c>
      <c r="R21" s="52">
        <v>9.9</v>
      </c>
      <c r="S21" s="52">
        <v>9.3000000000000007</v>
      </c>
      <c r="T21" s="52">
        <v>9.3000000000000007</v>
      </c>
      <c r="U21" s="47"/>
      <c r="V21" s="52">
        <v>9</v>
      </c>
      <c r="W21" s="52">
        <v>8.9</v>
      </c>
      <c r="X21" s="52">
        <v>8.5</v>
      </c>
      <c r="Y21" s="52">
        <v>8.1999999999999993</v>
      </c>
      <c r="Z21" s="47"/>
      <c r="AA21" s="52">
        <v>7.1</v>
      </c>
      <c r="AB21" s="52">
        <v>6.5</v>
      </c>
      <c r="AC21" s="52">
        <v>5.8</v>
      </c>
      <c r="AD21" s="52">
        <v>5.4</v>
      </c>
      <c r="AE21" s="47"/>
      <c r="AF21" s="52">
        <v>4.8814697999999996</v>
      </c>
      <c r="AG21" s="52">
        <v>4.6803420999999998</v>
      </c>
      <c r="AH21" s="52">
        <v>4.6193216000000001</v>
      </c>
      <c r="AI21" s="52">
        <v>4.5550002000000003</v>
      </c>
      <c r="AJ21" s="47"/>
      <c r="AK21" s="52">
        <v>4.2517263999999999</v>
      </c>
      <c r="AL21" s="52">
        <v>4.4435399999999996</v>
      </c>
      <c r="AM21" s="52">
        <v>4.4579817999999998</v>
      </c>
      <c r="AN21" s="52">
        <v>4.6756706000000001</v>
      </c>
      <c r="AO21" s="47"/>
      <c r="AP21" s="52">
        <v>4.2678456999999996</v>
      </c>
      <c r="AQ21" s="52">
        <v>4.6725678999999998</v>
      </c>
      <c r="AR21" s="52">
        <v>5.1903551999999999</v>
      </c>
      <c r="AS21" s="52">
        <v>5.9836587999999997</v>
      </c>
      <c r="AT21" s="47"/>
      <c r="AU21" s="52">
        <v>6.4470336000000001</v>
      </c>
      <c r="AV21" s="52">
        <v>6.6074484</v>
      </c>
      <c r="AW21" s="52">
        <v>7.2353940000000003</v>
      </c>
      <c r="AX21" s="52">
        <v>7.1364532000000001</v>
      </c>
      <c r="AY21" s="47"/>
      <c r="AZ21" s="52">
        <v>10.296250434369499</v>
      </c>
      <c r="BA21" s="52">
        <v>17.724220522500001</v>
      </c>
      <c r="BB21" s="52">
        <v>13.4244789717074</v>
      </c>
      <c r="BC21" s="52">
        <v>11.2168664111485</v>
      </c>
      <c r="BD21" s="47"/>
      <c r="BE21" s="52">
        <v>10.8023795714583</v>
      </c>
      <c r="BF21" s="52">
        <v>10.0277408373267</v>
      </c>
      <c r="BG21" s="52"/>
      <c r="BH21" s="51"/>
      <c r="BI21" s="47"/>
    </row>
    <row r="22" spans="1:61" x14ac:dyDescent="0.25">
      <c r="A22" s="56" t="s">
        <v>18</v>
      </c>
      <c r="B22" s="52">
        <v>10.14</v>
      </c>
      <c r="C22" s="52">
        <v>10.14</v>
      </c>
      <c r="D22" s="52">
        <v>9.15</v>
      </c>
      <c r="E22" s="52">
        <v>8.68</v>
      </c>
      <c r="F22" s="53"/>
      <c r="G22" s="52">
        <v>9</v>
      </c>
      <c r="H22" s="52">
        <v>8.6</v>
      </c>
      <c r="I22" s="52">
        <v>8.5</v>
      </c>
      <c r="J22" s="52">
        <v>9</v>
      </c>
      <c r="K22" s="47"/>
      <c r="L22" s="52">
        <v>8.8000000000000007</v>
      </c>
      <c r="M22" s="52">
        <v>9</v>
      </c>
      <c r="N22" s="52">
        <v>8.6999999999999993</v>
      </c>
      <c r="O22" s="52">
        <v>9.1</v>
      </c>
      <c r="P22" s="47"/>
      <c r="Q22" s="52">
        <v>9.6</v>
      </c>
      <c r="R22" s="52">
        <v>10.5</v>
      </c>
      <c r="S22" s="52">
        <v>9.8000000000000007</v>
      </c>
      <c r="T22" s="52">
        <v>9.6</v>
      </c>
      <c r="U22" s="47"/>
      <c r="V22" s="52">
        <v>9.3000000000000007</v>
      </c>
      <c r="W22" s="52">
        <v>9.1</v>
      </c>
      <c r="X22" s="52">
        <v>9.1999999999999993</v>
      </c>
      <c r="Y22" s="52">
        <v>8.1999999999999993</v>
      </c>
      <c r="Z22" s="47"/>
      <c r="AA22" s="52">
        <v>7.6</v>
      </c>
      <c r="AB22" s="52">
        <v>7.5</v>
      </c>
      <c r="AC22" s="52">
        <v>7.3</v>
      </c>
      <c r="AD22" s="52">
        <v>6.6</v>
      </c>
      <c r="AE22" s="47"/>
      <c r="AF22" s="52">
        <v>6.0902060000000002</v>
      </c>
      <c r="AG22" s="52">
        <v>5.8895727999999998</v>
      </c>
      <c r="AH22" s="52">
        <v>6.073861</v>
      </c>
      <c r="AI22" s="52">
        <v>5.2842380000000002</v>
      </c>
      <c r="AJ22" s="47"/>
      <c r="AK22" s="52">
        <v>5.5754833000000001</v>
      </c>
      <c r="AL22" s="52">
        <v>5.3808433000000004</v>
      </c>
      <c r="AM22" s="52">
        <v>5.2802413000000001</v>
      </c>
      <c r="AN22" s="52">
        <v>4.4386549999999998</v>
      </c>
      <c r="AO22" s="47"/>
      <c r="AP22" s="52">
        <v>5.0484156000000002</v>
      </c>
      <c r="AQ22" s="52">
        <v>5.7737913000000001</v>
      </c>
      <c r="AR22" s="52">
        <v>5.5905002000000001</v>
      </c>
      <c r="AS22" s="52">
        <v>5.5355865</v>
      </c>
      <c r="AT22" s="47"/>
      <c r="AU22" s="52">
        <v>6.2119112000000003</v>
      </c>
      <c r="AV22" s="52">
        <v>6.3003089000000001</v>
      </c>
      <c r="AW22" s="52">
        <v>7.2178598999999997</v>
      </c>
      <c r="AX22" s="52">
        <v>7.2452585000000003</v>
      </c>
      <c r="AY22" s="47"/>
      <c r="AZ22" s="52">
        <v>9.0253694375956499</v>
      </c>
      <c r="BA22" s="52">
        <v>18.047521280165299</v>
      </c>
      <c r="BB22" s="52">
        <v>14.509670478276</v>
      </c>
      <c r="BC22" s="52">
        <v>11.3255040782077</v>
      </c>
      <c r="BD22" s="47"/>
      <c r="BE22" s="52">
        <v>9.8808433417545398</v>
      </c>
      <c r="BF22" s="52">
        <v>9.4287625727411708</v>
      </c>
      <c r="BG22" s="52"/>
      <c r="BH22" s="51"/>
      <c r="BI22" s="47"/>
    </row>
    <row r="23" spans="1:61" ht="30" x14ac:dyDescent="0.25">
      <c r="A23" s="10" t="s">
        <v>20</v>
      </c>
      <c r="B23" s="52">
        <f>IF(B65,G65/B65*100,"")</f>
        <v>170.4051806297939</v>
      </c>
      <c r="C23" s="52">
        <f t="shared" ref="C23:AN23" si="14">IF(C65,H65/C65*100,"")</f>
        <v>150.58309975128446</v>
      </c>
      <c r="D23" s="52">
        <f t="shared" si="14"/>
        <v>157.17114732761382</v>
      </c>
      <c r="E23" s="52">
        <f t="shared" si="14"/>
        <v>139.59987020765053</v>
      </c>
      <c r="F23" s="53"/>
      <c r="G23" s="52">
        <f t="shared" si="14"/>
        <v>138.89755907736171</v>
      </c>
      <c r="H23" s="52">
        <f t="shared" si="14"/>
        <v>133.07388303538121</v>
      </c>
      <c r="I23" s="52">
        <f t="shared" si="14"/>
        <v>128.74655502076877</v>
      </c>
      <c r="J23" s="52">
        <f t="shared" si="14"/>
        <v>126.98666643587877</v>
      </c>
      <c r="K23" s="47"/>
      <c r="L23" s="52">
        <f t="shared" si="14"/>
        <v>126.40781311542284</v>
      </c>
      <c r="M23" s="52">
        <f t="shared" si="14"/>
        <v>124.85687767057183</v>
      </c>
      <c r="N23" s="52">
        <f t="shared" si="14"/>
        <v>117.4574799290623</v>
      </c>
      <c r="O23" s="52">
        <f t="shared" si="14"/>
        <v>122.21448196764086</v>
      </c>
      <c r="P23" s="47"/>
      <c r="Q23" s="52">
        <f t="shared" si="14"/>
        <v>131.02610294838232</v>
      </c>
      <c r="R23" s="52">
        <f t="shared" si="14"/>
        <v>131.94302098261076</v>
      </c>
      <c r="S23" s="52">
        <f t="shared" si="14"/>
        <v>136.50559209806747</v>
      </c>
      <c r="T23" s="52">
        <f t="shared" si="14"/>
        <v>123.00238436183666</v>
      </c>
      <c r="U23" s="47"/>
      <c r="V23" s="52">
        <f t="shared" si="14"/>
        <v>115.34035234356072</v>
      </c>
      <c r="W23" s="52">
        <f t="shared" si="14"/>
        <v>108.87040604015073</v>
      </c>
      <c r="X23" s="52">
        <f>IF(X65,AC65/X65*1000000,"")</f>
        <v>96.399698387165031</v>
      </c>
      <c r="Y23" s="52">
        <f>IF(Y65,AD65/Y65*1000000,"")</f>
        <v>92.901175137437662</v>
      </c>
      <c r="Z23" s="47"/>
      <c r="AA23" s="52">
        <f>IF(AA65,AF65/AA65*1000000,"")</f>
        <v>86.274876617844185</v>
      </c>
      <c r="AB23" s="52">
        <f>IF(AB65,AG65/AB65*1000000,"")</f>
        <v>89.252212016014951</v>
      </c>
      <c r="AC23" s="52">
        <f t="shared" si="14"/>
        <v>97.021087922176676</v>
      </c>
      <c r="AD23" s="52">
        <f t="shared" si="14"/>
        <v>103.63459412467297</v>
      </c>
      <c r="AE23" s="47"/>
      <c r="AF23" s="52">
        <f t="shared" si="14"/>
        <v>106.08106308379351</v>
      </c>
      <c r="AG23" s="52">
        <f t="shared" si="14"/>
        <v>105.9892418035669</v>
      </c>
      <c r="AH23" s="52">
        <f t="shared" si="14"/>
        <v>107.21319411665107</v>
      </c>
      <c r="AI23" s="52">
        <f t="shared" si="14"/>
        <v>109.19574008282706</v>
      </c>
      <c r="AJ23" s="47"/>
      <c r="AK23" s="52">
        <f t="shared" si="14"/>
        <v>107.28809833670239</v>
      </c>
      <c r="AL23" s="52">
        <f t="shared" si="14"/>
        <v>108.72068630522121</v>
      </c>
      <c r="AM23" s="52">
        <f t="shared" si="14"/>
        <v>103.6480349714968</v>
      </c>
      <c r="AN23" s="52">
        <f t="shared" si="14"/>
        <v>105.77683195369625</v>
      </c>
      <c r="AO23" s="47"/>
      <c r="AP23" s="52">
        <f>IF(AP65,AU65/AP65*100,"")</f>
        <v>127.7286532843047</v>
      </c>
      <c r="AQ23" s="52">
        <f>IF(AQ65,AV65/AQ65*100,"")</f>
        <v>117.64859661580714</v>
      </c>
      <c r="AR23" s="52">
        <f>IF(AR65,AW65/AR65*100,"")</f>
        <v>128.61006282728948</v>
      </c>
      <c r="AS23" s="52">
        <f>IF(AS65,AX65/AS65*100,"")</f>
        <v>125.14083497087942</v>
      </c>
      <c r="AT23" s="47"/>
      <c r="AU23" s="52">
        <f t="shared" ref="AU23:BA23" si="15">IF(AU65,AZ65/AU65*100,"")</f>
        <v>101.28943225772487</v>
      </c>
      <c r="AV23" s="52">
        <f t="shared" si="15"/>
        <v>108.56526184386701</v>
      </c>
      <c r="AW23" s="52">
        <f t="shared" si="15"/>
        <v>101.35817938979076</v>
      </c>
      <c r="AX23" s="52">
        <f t="shared" si="15"/>
        <v>102.24827717269214</v>
      </c>
      <c r="AY23" s="47"/>
      <c r="AZ23" s="52">
        <f t="shared" si="15"/>
        <v>118.22537367999072</v>
      </c>
      <c r="BA23" s="52">
        <f t="shared" si="15"/>
        <v>109.3886955330406</v>
      </c>
      <c r="BB23" s="52">
        <f>IF(BB65,BG65/BB65*100,"")</f>
        <v>99.532149954809569</v>
      </c>
      <c r="BC23" s="52">
        <f>IF(BC65,BH65/BC65*100,"")</f>
        <v>102.70633408420589</v>
      </c>
      <c r="BD23" s="47"/>
      <c r="BE23" s="52">
        <f>IF(BE65,BJ65/BE65*100,"")</f>
        <v>93.362788298312765</v>
      </c>
      <c r="BF23" s="52">
        <f>IF(BF65,BK65/BF65*100,"")</f>
        <v>103.60865332291549</v>
      </c>
      <c r="BG23" s="52">
        <f>IF(BG65,BL65/BG65*100,"")</f>
        <v>0</v>
      </c>
      <c r="BH23" s="51"/>
      <c r="BI23" s="47"/>
    </row>
    <row r="24" spans="1:61" ht="15" customHeight="1" x14ac:dyDescent="0.25">
      <c r="A24" s="112" t="s">
        <v>21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</row>
    <row r="25" spans="1:61" x14ac:dyDescent="0.25">
      <c r="A25" s="5" t="s">
        <v>22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51"/>
      <c r="BA25" s="51"/>
      <c r="BB25" s="51"/>
      <c r="BC25" s="51"/>
      <c r="BD25" s="47"/>
      <c r="BE25" s="51"/>
      <c r="BF25" s="51"/>
      <c r="BG25" s="51"/>
      <c r="BH25" s="51"/>
      <c r="BI25" s="47"/>
    </row>
    <row r="26" spans="1:61" x14ac:dyDescent="0.25">
      <c r="A26" s="49" t="s">
        <v>23</v>
      </c>
      <c r="B26" s="8">
        <f>IFERROR(IF(G94,G85/G94*100,""),"")</f>
        <v>4.9848373928630597E-2</v>
      </c>
      <c r="C26" s="8">
        <f t="shared" ref="C26:U26" si="16">IFERROR(IF(H94,H85/H94*100,""),"")</f>
        <v>3.9631857340149104</v>
      </c>
      <c r="D26" s="8">
        <f t="shared" si="16"/>
        <v>-4.2113687921789866</v>
      </c>
      <c r="E26" s="8">
        <f t="shared" si="16"/>
        <v>-9.8149399610831551</v>
      </c>
      <c r="F26" s="8">
        <f t="shared" si="16"/>
        <v>-2.8415385909598565</v>
      </c>
      <c r="G26" s="8">
        <f t="shared" si="16"/>
        <v>-16.231653889102979</v>
      </c>
      <c r="H26" s="8">
        <f t="shared" si="16"/>
        <v>-5.1648383835113911</v>
      </c>
      <c r="I26" s="8">
        <f t="shared" si="16"/>
        <v>-9.2319946881824162</v>
      </c>
      <c r="J26" s="8">
        <f t="shared" si="16"/>
        <v>-10.605839196863712</v>
      </c>
      <c r="K26" s="8">
        <f t="shared" si="16"/>
        <v>-10.050740377644509</v>
      </c>
      <c r="L26" s="8">
        <f t="shared" si="16"/>
        <v>-10.847292289659219</v>
      </c>
      <c r="M26" s="8">
        <f t="shared" si="16"/>
        <v>-3.3799223975304402</v>
      </c>
      <c r="N26" s="8">
        <f t="shared" si="16"/>
        <v>-3.9005814567874624</v>
      </c>
      <c r="O26" s="8">
        <f t="shared" si="16"/>
        <v>-9.1059484725810478</v>
      </c>
      <c r="P26" s="8">
        <f t="shared" si="16"/>
        <v>-6.6510205507858231</v>
      </c>
      <c r="Q26" s="8">
        <f t="shared" si="16"/>
        <v>-9.5489230509991518</v>
      </c>
      <c r="R26" s="8">
        <f t="shared" si="16"/>
        <v>3.1658810774720698</v>
      </c>
      <c r="S26" s="8">
        <f t="shared" si="16"/>
        <v>4.5164758703675235E-2</v>
      </c>
      <c r="T26" s="8">
        <f t="shared" si="16"/>
        <v>-7.6577804477082596</v>
      </c>
      <c r="U26" s="8">
        <f t="shared" si="16"/>
        <v>-3.2585069763959105</v>
      </c>
      <c r="V26" s="8">
        <f t="shared" ref="V26:AN26" si="17">IFERROR(IF(AA94,AA85/AA94*100,""),"")</f>
        <v>-14.35225961793391</v>
      </c>
      <c r="W26" s="8">
        <f t="shared" si="17"/>
        <v>1.0724276670022543</v>
      </c>
      <c r="X26" s="8">
        <f t="shared" si="17"/>
        <v>2.7916921077660279</v>
      </c>
      <c r="Y26" s="8">
        <f t="shared" si="17"/>
        <v>-4.8926470814939726</v>
      </c>
      <c r="Z26" s="8">
        <f t="shared" si="17"/>
        <v>-3.3588386714713563</v>
      </c>
      <c r="AA26" s="8">
        <f t="shared" si="17"/>
        <v>-6.6188948441282163</v>
      </c>
      <c r="AB26" s="8">
        <f t="shared" si="17"/>
        <v>3.0152278403236625</v>
      </c>
      <c r="AC26" s="8">
        <f t="shared" si="17"/>
        <v>0.74539097778726737</v>
      </c>
      <c r="AD26" s="8">
        <f t="shared" si="17"/>
        <v>-4.6603123254519412</v>
      </c>
      <c r="AE26" s="8">
        <f t="shared" si="17"/>
        <v>-1.7415857279934628</v>
      </c>
      <c r="AF26" s="8">
        <f t="shared" si="17"/>
        <v>-8.8764961847324955</v>
      </c>
      <c r="AG26" s="8">
        <f t="shared" si="17"/>
        <v>3.4737795910541198</v>
      </c>
      <c r="AH26" s="8">
        <f t="shared" si="17"/>
        <v>2.9889936015938665</v>
      </c>
      <c r="AI26" s="8">
        <f t="shared" si="17"/>
        <v>1.5054494655807926</v>
      </c>
      <c r="AJ26" s="8">
        <f t="shared" si="17"/>
        <v>3.8217300308891852E-2</v>
      </c>
      <c r="AK26" s="8">
        <f t="shared" si="17"/>
        <v>-7.6206107090166846</v>
      </c>
      <c r="AL26" s="8">
        <f t="shared" si="17"/>
        <v>1.8508809682865401</v>
      </c>
      <c r="AM26" s="8">
        <f t="shared" si="17"/>
        <v>2.3147062125900764</v>
      </c>
      <c r="AN26" s="8">
        <f t="shared" si="17"/>
        <v>-5.1388351855337095</v>
      </c>
      <c r="AO26" s="8">
        <f t="shared" ref="AO26:BD26" si="18">IFERROR(IF(AT94,AT85/AT94*100,""),"")</f>
        <v>-1.9300051233063407</v>
      </c>
      <c r="AP26" s="8">
        <f t="shared" si="18"/>
        <v>-9.2521755747467633</v>
      </c>
      <c r="AQ26" s="8">
        <f t="shared" si="18"/>
        <v>2.1711556027437204</v>
      </c>
      <c r="AR26" s="8">
        <f t="shared" si="18"/>
        <v>4.0843818673878403</v>
      </c>
      <c r="AS26" s="8">
        <f t="shared" si="18"/>
        <v>1.2138513958424624</v>
      </c>
      <c r="AT26" s="8">
        <f t="shared" si="18"/>
        <v>-0.29279662136626056</v>
      </c>
      <c r="AU26" s="8">
        <f t="shared" si="18"/>
        <v>-5.8641806134981111</v>
      </c>
      <c r="AV26" s="8">
        <f t="shared" si="18"/>
        <v>7.1036493904968276</v>
      </c>
      <c r="AW26" s="8">
        <f t="shared" si="18"/>
        <v>4.5533724309270855</v>
      </c>
      <c r="AX26" s="8">
        <f t="shared" si="18"/>
        <v>4.8893486635748546</v>
      </c>
      <c r="AY26" s="8">
        <f t="shared" si="18"/>
        <v>3.0910993691608639</v>
      </c>
      <c r="AZ26" s="8">
        <f t="shared" si="18"/>
        <v>-8.0908500129971408</v>
      </c>
      <c r="BA26" s="8">
        <f t="shared" si="18"/>
        <v>9.8505946929756192</v>
      </c>
      <c r="BB26" s="8">
        <f t="shared" si="18"/>
        <v>9.1258901709884093</v>
      </c>
      <c r="BC26" s="8">
        <f>IFERROR(IF(BH94,BH85/BH94*100,""),"")</f>
        <v>1.486122780735958</v>
      </c>
      <c r="BD26" s="8">
        <f t="shared" si="18"/>
        <v>3.445247839309415</v>
      </c>
      <c r="BE26" s="8">
        <f>IFERROR(IF(BJ94,BJ85/BJ94*100,""),"")</f>
        <v>-10.224118863964851</v>
      </c>
      <c r="BF26" s="8">
        <f>IFERROR(IF(BK94,BK85/BK94*100,""),"")</f>
        <v>1.183047919829076</v>
      </c>
      <c r="BG26" s="8" t="str">
        <f>IFERROR(IF(BL94,BL85/BL94*100,""),"")</f>
        <v/>
      </c>
      <c r="BH26" s="8" t="str">
        <f>IFERROR(IF(BM94,BM85/BM94*100,""),"")</f>
        <v/>
      </c>
      <c r="BI26" s="8">
        <f>IFERROR(IF(BN94,BN85/BN94*100,""),"")</f>
        <v>0</v>
      </c>
    </row>
    <row r="27" spans="1:61" x14ac:dyDescent="0.25">
      <c r="A27" s="49" t="s">
        <v>24</v>
      </c>
      <c r="B27" s="52">
        <v>13.4337</v>
      </c>
      <c r="C27" s="52">
        <v>14.650399999999999</v>
      </c>
      <c r="D27" s="52">
        <v>12.4681</v>
      </c>
      <c r="E27" s="52">
        <v>11.386200000000001</v>
      </c>
      <c r="F27" s="52">
        <v>51.938399999999994</v>
      </c>
      <c r="G27" s="52">
        <v>11.02</v>
      </c>
      <c r="H27" s="52">
        <v>11.3325</v>
      </c>
      <c r="I27" s="52">
        <v>11.156700000000001</v>
      </c>
      <c r="J27" s="52">
        <v>10.6023</v>
      </c>
      <c r="K27" s="52">
        <v>44.111499999999999</v>
      </c>
      <c r="L27" s="52">
        <v>10.549799999999999</v>
      </c>
      <c r="M27" s="52">
        <v>11.605</v>
      </c>
      <c r="N27" s="52">
        <v>11.213299999999998</v>
      </c>
      <c r="O27" s="52">
        <v>10.0075</v>
      </c>
      <c r="P27" s="52">
        <v>43.375599999999999</v>
      </c>
      <c r="Q27" s="52">
        <v>7.5910000000000002</v>
      </c>
      <c r="R27" s="52">
        <v>9.1140000000000008</v>
      </c>
      <c r="S27" s="52">
        <v>8.3653999999999993</v>
      </c>
      <c r="T27" s="52">
        <v>7.7836999999999996</v>
      </c>
      <c r="U27" s="52">
        <v>32.854099999999995</v>
      </c>
      <c r="V27" s="52">
        <v>6.3501000000000003</v>
      </c>
      <c r="W27" s="52">
        <v>7.7074999999999996</v>
      </c>
      <c r="X27" s="52">
        <v>7.9965999999999999</v>
      </c>
      <c r="Y27" s="52">
        <v>7.9295</v>
      </c>
      <c r="Z27" s="52">
        <v>29.983700000000002</v>
      </c>
      <c r="AA27" s="52">
        <v>7.7806999999999995</v>
      </c>
      <c r="AB27" s="52">
        <v>9.1989999999999998</v>
      </c>
      <c r="AC27" s="52">
        <v>9.399799999999999</v>
      </c>
      <c r="AD27" s="52">
        <v>10.2159</v>
      </c>
      <c r="AE27" s="52">
        <v>36.595399999999998</v>
      </c>
      <c r="AF27" s="52">
        <v>9.9215999999999998</v>
      </c>
      <c r="AG27" s="52">
        <v>10.6326</v>
      </c>
      <c r="AH27" s="52">
        <v>10.9352</v>
      </c>
      <c r="AI27" s="52">
        <v>10.7784</v>
      </c>
      <c r="AJ27" s="52">
        <v>42.267800000000001</v>
      </c>
      <c r="AK27" s="52">
        <v>9.7677999999999994</v>
      </c>
      <c r="AL27" s="52">
        <v>10.2501</v>
      </c>
      <c r="AM27" s="52">
        <v>11.147</v>
      </c>
      <c r="AN27" s="52">
        <v>10.81</v>
      </c>
      <c r="AO27" s="52">
        <v>41.974899999999998</v>
      </c>
      <c r="AP27" s="52">
        <v>8.6487000000000016</v>
      </c>
      <c r="AQ27" s="52">
        <v>7.9808000000000012</v>
      </c>
      <c r="AR27" s="52">
        <v>9.7615999999999996</v>
      </c>
      <c r="AS27" s="52">
        <v>10.7921</v>
      </c>
      <c r="AT27" s="52">
        <v>37.183199999999999</v>
      </c>
      <c r="AU27" s="52">
        <v>10.38148</v>
      </c>
      <c r="AV27" s="52">
        <v>11.808909999999999</v>
      </c>
      <c r="AW27" s="52">
        <v>12.859870000000001</v>
      </c>
      <c r="AX27" s="52">
        <v>14.385110000000001</v>
      </c>
      <c r="AY27" s="52">
        <v>49.435370000000006</v>
      </c>
      <c r="AZ27" s="52">
        <v>10.96035</v>
      </c>
      <c r="BA27" s="52">
        <v>10.435799999999999</v>
      </c>
      <c r="BB27" s="52">
        <v>12.193700000000002</v>
      </c>
      <c r="BC27" s="52">
        <v>13.255700000000001</v>
      </c>
      <c r="BD27" s="52">
        <v>46.845550000000003</v>
      </c>
      <c r="BE27" s="52">
        <v>11.823739999999999</v>
      </c>
      <c r="BF27" s="52">
        <v>11.41229</v>
      </c>
      <c r="BG27" s="52"/>
      <c r="BH27" s="52"/>
      <c r="BI27" s="52"/>
    </row>
    <row r="28" spans="1:61" x14ac:dyDescent="0.25">
      <c r="A28" s="49" t="s">
        <v>25</v>
      </c>
      <c r="B28" s="52">
        <v>11.691600000000001</v>
      </c>
      <c r="C28" s="52">
        <v>12.869899999999999</v>
      </c>
      <c r="D28" s="52">
        <v>12.226700000000001</v>
      </c>
      <c r="E28" s="52">
        <v>12.287000000000001</v>
      </c>
      <c r="F28" s="52">
        <v>49.075199999999995</v>
      </c>
      <c r="G28" s="52">
        <v>10.773700000000002</v>
      </c>
      <c r="H28" s="52">
        <v>11.647200000000002</v>
      </c>
      <c r="I28" s="52">
        <v>12.1129</v>
      </c>
      <c r="J28" s="52">
        <v>11.878299999999999</v>
      </c>
      <c r="K28" s="52">
        <v>46.412100000000002</v>
      </c>
      <c r="L28" s="52">
        <v>10.124799999999999</v>
      </c>
      <c r="M28" s="52">
        <v>11.4282</v>
      </c>
      <c r="N28" s="52">
        <v>11.195200000000002</v>
      </c>
      <c r="O28" s="52">
        <v>11.0715</v>
      </c>
      <c r="P28" s="52">
        <v>43.819699999999997</v>
      </c>
      <c r="Q28" s="52">
        <v>7.2353999999999994</v>
      </c>
      <c r="R28" s="52">
        <v>8.6872999999999987</v>
      </c>
      <c r="S28" s="52">
        <v>8.1105999999999998</v>
      </c>
      <c r="T28" s="52">
        <v>8.6883999999999997</v>
      </c>
      <c r="U28" s="52">
        <v>32.721699999999998</v>
      </c>
      <c r="V28" s="52">
        <v>6.4328000000000003</v>
      </c>
      <c r="W28" s="52">
        <v>7.7359</v>
      </c>
      <c r="X28" s="52">
        <v>7.3532000000000002</v>
      </c>
      <c r="Y28" s="52">
        <v>8.470600000000001</v>
      </c>
      <c r="Z28" s="52">
        <v>29.9925</v>
      </c>
      <c r="AA28" s="52">
        <v>7.5596000000000005</v>
      </c>
      <c r="AB28" s="52">
        <v>8.8132000000000001</v>
      </c>
      <c r="AC28" s="52">
        <v>9.2849000000000004</v>
      </c>
      <c r="AD28" s="52">
        <v>10.8376</v>
      </c>
      <c r="AE28" s="52">
        <v>36.4953</v>
      </c>
      <c r="AF28" s="52">
        <v>9.5380000000000003</v>
      </c>
      <c r="AG28" s="52">
        <v>10.5761</v>
      </c>
      <c r="AH28" s="52">
        <v>10.2834</v>
      </c>
      <c r="AI28" s="52">
        <v>10.9412</v>
      </c>
      <c r="AJ28" s="52">
        <v>41.338699999999996</v>
      </c>
      <c r="AK28" s="52">
        <v>9.2982999999999993</v>
      </c>
      <c r="AL28" s="52">
        <v>10.4428</v>
      </c>
      <c r="AM28" s="52">
        <v>10.8139</v>
      </c>
      <c r="AN28" s="52">
        <v>11.822899999999999</v>
      </c>
      <c r="AO28" s="52">
        <v>42.377900000000004</v>
      </c>
      <c r="AP28" s="52">
        <v>8.2502000000000013</v>
      </c>
      <c r="AQ28" s="52">
        <v>7.5846</v>
      </c>
      <c r="AR28" s="52">
        <v>8.9564000000000004</v>
      </c>
      <c r="AS28" s="52">
        <v>10.444399999999996</v>
      </c>
      <c r="AT28" s="52">
        <v>35.235599999999998</v>
      </c>
      <c r="AU28" s="52">
        <v>9.5068099999999998</v>
      </c>
      <c r="AV28" s="52">
        <v>10.853819999999999</v>
      </c>
      <c r="AW28" s="52">
        <v>11.886709999999999</v>
      </c>
      <c r="AX28" s="52">
        <v>13.21748</v>
      </c>
      <c r="AY28" s="52">
        <v>45.464819999999989</v>
      </c>
      <c r="AZ28" s="52">
        <v>9.9597999999999995</v>
      </c>
      <c r="BA28" s="52">
        <v>8.9595500000000001</v>
      </c>
      <c r="BB28" s="52">
        <v>10.52692</v>
      </c>
      <c r="BC28" s="52">
        <v>12.83376</v>
      </c>
      <c r="BD28" s="52">
        <v>42.280029999999996</v>
      </c>
      <c r="BE28" s="52">
        <v>11.59389</v>
      </c>
      <c r="BF28" s="52">
        <v>11.47569</v>
      </c>
      <c r="BG28" s="52"/>
      <c r="BH28" s="52"/>
      <c r="BI28" s="52"/>
    </row>
    <row r="29" spans="1:61" x14ac:dyDescent="0.25">
      <c r="A29" s="5" t="s">
        <v>26</v>
      </c>
      <c r="B29" s="52">
        <v>8.0852080299000004</v>
      </c>
      <c r="C29" s="52">
        <v>8.3295439812000005</v>
      </c>
      <c r="D29" s="52">
        <v>8.1260384800000001</v>
      </c>
      <c r="E29" s="52">
        <v>8.0950254249999993</v>
      </c>
      <c r="F29" s="53"/>
      <c r="G29" s="52">
        <v>8.1486726557000004</v>
      </c>
      <c r="H29" s="52">
        <v>8.0175553351999991</v>
      </c>
      <c r="I29" s="52">
        <v>7.3876596221000002</v>
      </c>
      <c r="J29" s="52">
        <v>6.6508582538000001</v>
      </c>
      <c r="K29" s="47"/>
      <c r="L29" s="52">
        <v>5.7150714434000003</v>
      </c>
      <c r="M29" s="52">
        <v>6.4260217424999997</v>
      </c>
      <c r="N29" s="52">
        <v>6.0045766469999995</v>
      </c>
      <c r="O29" s="52">
        <v>5.0590835319999998</v>
      </c>
      <c r="P29" s="47"/>
      <c r="Q29" s="52">
        <v>4.5605276566000006</v>
      </c>
      <c r="R29" s="52">
        <v>4.6206726822000004</v>
      </c>
      <c r="S29" s="52">
        <v>4.6286094807999998</v>
      </c>
      <c r="T29" s="52">
        <v>4.175834</v>
      </c>
      <c r="U29" s="47"/>
      <c r="V29" s="52">
        <v>4.1913527489</v>
      </c>
      <c r="W29" s="52">
        <v>4.3141611000000006</v>
      </c>
      <c r="X29" s="52">
        <v>4.7549651000000006</v>
      </c>
      <c r="Y29" s="52">
        <v>4.9271532999999996</v>
      </c>
      <c r="Z29" s="47"/>
      <c r="AA29" s="52">
        <v>5.0161170000000004</v>
      </c>
      <c r="AB29" s="52">
        <v>6.5609906000000002</v>
      </c>
      <c r="AC29" s="52">
        <v>7.2666998999999999</v>
      </c>
      <c r="AD29" s="52">
        <v>7.3152635000000004</v>
      </c>
      <c r="AE29" s="47"/>
      <c r="AF29" s="52">
        <v>6.9946370335000001</v>
      </c>
      <c r="AG29" s="52">
        <v>6.8313863006000002</v>
      </c>
      <c r="AH29" s="52">
        <v>6.9263860999999993</v>
      </c>
      <c r="AI29" s="52">
        <v>7.1575974999999996</v>
      </c>
      <c r="AJ29" s="47"/>
      <c r="AK29" s="52">
        <v>7.2456494332999997</v>
      </c>
      <c r="AL29" s="52">
        <v>8.2907376270999986</v>
      </c>
      <c r="AM29" s="52">
        <v>8.8309085034999999</v>
      </c>
      <c r="AN29" s="52">
        <v>9.3935344815000015</v>
      </c>
      <c r="AO29" s="47"/>
      <c r="AP29" s="52">
        <v>7.7864967472000002</v>
      </c>
      <c r="AQ29" s="52">
        <v>8.7956806835999988</v>
      </c>
      <c r="AR29" s="52">
        <v>7.3213965999999999</v>
      </c>
      <c r="AS29" s="52">
        <v>7.468451</v>
      </c>
      <c r="AT29" s="47"/>
      <c r="AU29" s="52">
        <v>6.9400180761000003</v>
      </c>
      <c r="AV29" s="52">
        <v>7.4093385226999997</v>
      </c>
      <c r="AW29" s="52">
        <v>8.4598837729999996</v>
      </c>
      <c r="AX29" s="52">
        <v>8.4249563408999997</v>
      </c>
      <c r="AY29" s="47"/>
      <c r="AZ29" s="52">
        <v>7.5717196541999998</v>
      </c>
      <c r="BA29" s="52">
        <v>7.5061996959999995</v>
      </c>
      <c r="BB29" s="52">
        <v>7.5032999831999998</v>
      </c>
      <c r="BC29" s="52">
        <v>7.9295180054000003</v>
      </c>
      <c r="BD29" s="47"/>
      <c r="BE29" s="52">
        <v>8.0985955726000007</v>
      </c>
      <c r="BF29" s="52">
        <v>7.7914665907999998</v>
      </c>
      <c r="BG29" s="52">
        <v>7.9250003849000006</v>
      </c>
      <c r="BH29" s="52"/>
      <c r="BI29" s="47"/>
    </row>
    <row r="30" spans="1:61" x14ac:dyDescent="0.25">
      <c r="A30" s="5" t="s">
        <v>27</v>
      </c>
      <c r="B30" s="52">
        <v>33.7288</v>
      </c>
      <c r="C30" s="52">
        <v>33.141199999999998</v>
      </c>
      <c r="D30" s="52">
        <v>32.965900000000005</v>
      </c>
      <c r="E30" s="52">
        <v>33.765999999999998</v>
      </c>
      <c r="F30" s="52">
        <v>33.765999999999998</v>
      </c>
      <c r="G30" s="52">
        <v>34.048300000000005</v>
      </c>
      <c r="H30" s="52">
        <v>35.2149</v>
      </c>
      <c r="I30" s="52">
        <v>37.098099999999995</v>
      </c>
      <c r="J30" s="52">
        <v>39.621099999999998</v>
      </c>
      <c r="K30" s="52">
        <v>39.621099999999998</v>
      </c>
      <c r="L30" s="52">
        <v>39.2746</v>
      </c>
      <c r="M30" s="52">
        <v>40.8018</v>
      </c>
      <c r="N30" s="52">
        <v>40.552399999999999</v>
      </c>
      <c r="O30" s="52">
        <v>40.023800000000001</v>
      </c>
      <c r="P30" s="52">
        <v>40.023800000000001</v>
      </c>
      <c r="Q30" s="52">
        <v>38.230800000000002</v>
      </c>
      <c r="R30" s="52">
        <v>37.935099999999998</v>
      </c>
      <c r="S30" s="52">
        <v>38.217199999999998</v>
      </c>
      <c r="T30" s="52">
        <v>38.258499999999998</v>
      </c>
      <c r="U30" s="52">
        <v>38.258499999999998</v>
      </c>
      <c r="V30" s="52">
        <v>38.616800000000005</v>
      </c>
      <c r="W30" s="52">
        <v>38.215800000000002</v>
      </c>
      <c r="X30" s="52">
        <v>37.978400000000001</v>
      </c>
      <c r="Y30" s="52">
        <v>37.516500000000001</v>
      </c>
      <c r="Z30" s="52">
        <v>37.516500000000001</v>
      </c>
      <c r="AA30" s="52">
        <v>36.9861</v>
      </c>
      <c r="AB30" s="52">
        <v>38.9754</v>
      </c>
      <c r="AC30" s="52">
        <v>39.557000000000002</v>
      </c>
      <c r="AD30" s="52">
        <v>39.833800000000004</v>
      </c>
      <c r="AE30" s="52">
        <v>39.833800000000004</v>
      </c>
      <c r="AF30" s="52">
        <v>39.676600000000001</v>
      </c>
      <c r="AG30" s="52">
        <v>39.0595</v>
      </c>
      <c r="AH30" s="52">
        <v>39.162999999999997</v>
      </c>
      <c r="AI30" s="52">
        <v>39.288800000000002</v>
      </c>
      <c r="AJ30" s="52">
        <v>39.288800000000002</v>
      </c>
      <c r="AK30" s="52">
        <v>38.923000000000002</v>
      </c>
      <c r="AL30" s="52">
        <v>40.071400000000004</v>
      </c>
      <c r="AM30" s="52">
        <v>39.672599999999996</v>
      </c>
      <c r="AN30" s="52">
        <v>40.802800000000005</v>
      </c>
      <c r="AO30" s="52">
        <v>40.802800000000005</v>
      </c>
      <c r="AP30" s="52">
        <v>39.468499999999999</v>
      </c>
      <c r="AQ30" s="52">
        <v>41.115600000000001</v>
      </c>
      <c r="AR30" s="52">
        <v>40.561099999999996</v>
      </c>
      <c r="AS30" s="52">
        <v>42.049175419199997</v>
      </c>
      <c r="AT30" s="52">
        <v>42.049175419199997</v>
      </c>
      <c r="AU30" s="52">
        <v>41.054550163100004</v>
      </c>
      <c r="AV30" s="52">
        <v>42.274791965700004</v>
      </c>
      <c r="AW30" s="52">
        <v>42.301000489400003</v>
      </c>
      <c r="AX30" s="52">
        <v>41.963480000000004</v>
      </c>
      <c r="AY30" s="52">
        <v>41.963480000000004</v>
      </c>
      <c r="AZ30" s="52">
        <v>40.536652487200001</v>
      </c>
      <c r="BA30" s="52">
        <v>44.097979809199998</v>
      </c>
      <c r="BB30" s="52">
        <v>41.515243912199999</v>
      </c>
      <c r="BC30" s="52">
        <v>39.745829845700001</v>
      </c>
      <c r="BD30" s="52">
        <v>39.745829845700001</v>
      </c>
      <c r="BE30" s="52">
        <v>37.612964495100002</v>
      </c>
      <c r="BF30" s="52">
        <v>36.843793750000003</v>
      </c>
      <c r="BG30" s="52"/>
      <c r="BH30" s="52"/>
      <c r="BI30" s="52"/>
    </row>
    <row r="31" spans="1:61" x14ac:dyDescent="0.25">
      <c r="A31" s="5" t="s">
        <v>28</v>
      </c>
      <c r="B31" s="52">
        <f>IFERROR(IF((G94+E94+D94+C94),B30*1000/(G94+E94+D94+C94)*100,""),"")</f>
        <v>57.220572811032369</v>
      </c>
      <c r="C31" s="52">
        <f>IFERROR(IF((H94+G94+E94+D94),C30*1000/(H94+G94+E94+D94)*100,""),"")</f>
        <v>55.329595372045134</v>
      </c>
      <c r="D31" s="52">
        <f>IFERROR(IF((I94+G94+H94+E94),D30*1000/(I94+G94+H94+E94)*100,""),"")</f>
        <v>53.780184098230542</v>
      </c>
      <c r="E31" s="52">
        <f>IFERROR(IF((J94+H94+G94+I94),E30*1000/(J94+H94+G94+I94)*100,""),"")</f>
        <v>51.523677404333853</v>
      </c>
      <c r="F31" s="52">
        <f>IFERROR(IF(K94,F30*1000/K94*100,""),"")</f>
        <v>51.523677404333853</v>
      </c>
      <c r="G31" s="52">
        <f>IFERROR(IF((L94+J94+I94+H94),G30*1000/(L94+J94+I94+H94)*100,""),"")</f>
        <v>49.66781486960943</v>
      </c>
      <c r="H31" s="52">
        <f>IFERROR(IF((M94+L94+J94+I94),H30*1000/(M94+L94+J94+I94)*100,""),"")</f>
        <v>49.886529044731951</v>
      </c>
      <c r="I31" s="52">
        <f>IFERROR(IF((N94+L94+M94+J94),I30*1000/(N94+L94+M94+J94)*100,""),"")</f>
        <v>50.340830241774746</v>
      </c>
      <c r="J31" s="52">
        <f>IFERROR(IF((O94+M94+L94+N94),J30*1000/(O94+M94+L94+N94)*100,""),"")</f>
        <v>52.623972827387689</v>
      </c>
      <c r="K31" s="52">
        <f>IFERROR(IF(P94,K30*1000/P94*100,""),"")</f>
        <v>52.623972827387689</v>
      </c>
      <c r="L31" s="52">
        <f>IFERROR(IF((Q94+O94+N94+M94),L30*1000/(Q94+O94+N94+M94)*100,""),"")</f>
        <v>51.271995971940839</v>
      </c>
      <c r="M31" s="52">
        <f>IFERROR(IF((R94+Q94+O94+N94),M30*1000/(R94+Q94+O94+N94)*100,""),"")</f>
        <v>53.118205604697131</v>
      </c>
      <c r="N31" s="52">
        <f>IFERROR(IF((S94+Q94+R94+O94),N30*1000/(S94+Q94+R94+O94)*100,""),"")</f>
        <v>52.046697717246317</v>
      </c>
      <c r="O31" s="52">
        <f>IFERROR(IF((T94+R94+Q94+S94),O30*1000/(T94+R94+Q94+S94)*100,""),"")</f>
        <v>50.920886110630235</v>
      </c>
      <c r="P31" s="52">
        <f>IFERROR(IF(U94,P30*1000/U94*100,""),"")</f>
        <v>50.920886110630228</v>
      </c>
      <c r="Q31" s="52">
        <f>IFERROR(IF((V94+T94+S94+R94),Q30*1000/(V94+T94+S94+R94)*100,""),"")</f>
        <v>51.120511059873287</v>
      </c>
      <c r="R31" s="52">
        <f>IFERROR(IF((W94+V94+T94+S94),R30*1000/(W94+V94+T94+S94)*100,""),"")</f>
        <v>53.800257093706996</v>
      </c>
      <c r="S31" s="52">
        <f>IFERROR(IF((X94+V94+W94+T94),S30*1000/(X94+V94+W94+T94)*100,""),"")</f>
        <v>60.407279353306322</v>
      </c>
      <c r="T31" s="52">
        <f>IFERROR(IF((Y94+W94+V94+X94),T30*1000/(Y94+W94+V94+X94)*100,""),"")</f>
        <v>68.082348946776776</v>
      </c>
      <c r="U31" s="52">
        <f>IFERROR(IF(Z94,U30*1000/Z94*100,""),"")</f>
        <v>68.082348946776776</v>
      </c>
      <c r="V31" s="52">
        <f>IFERROR(IF((AA94+Y94+X94+W94),V30*1000/(AA94+Y94+X94+W94)*100,""),"")</f>
        <v>72.739770003483187</v>
      </c>
      <c r="W31" s="52">
        <f>IFERROR(IF((AB94+AA94+Y94+X94),W30*1000/(AB94+AA94+Y94+X94)*100,""),"")</f>
        <v>76.375221441898034</v>
      </c>
      <c r="X31" s="52">
        <f>IFERROR(IF((AC94+AA94+AB94+Y94),X30*1000/(AC94+AA94+AB94+Y94)*100,""),"")</f>
        <v>78.279891184779984</v>
      </c>
      <c r="Y31" s="52">
        <f>IFERROR(IF((AD94+AB94+AA94+AC94),Y30*1000/(AD94+AB94+AA94+AC94)*100,""),"")</f>
        <v>78.180835722952693</v>
      </c>
      <c r="Z31" s="52">
        <f>IFERROR(IF(AE94,Z30*1000/AE94*100,""),"")</f>
        <v>78.180835722952693</v>
      </c>
      <c r="AA31" s="52">
        <f>IFERROR(IF((AF94+AD94+AC94+AB94),AA30*1000/(AF94+AD94+AC94+AB94)*100,""),"")</f>
        <v>74.569463097657987</v>
      </c>
      <c r="AB31" s="52">
        <f>IFERROR(IF((AG94+AF94+AD94+AC94),AB30*1000/(AG94+AF94+AD94+AC94)*100,""),"")</f>
        <v>75.896448986363509</v>
      </c>
      <c r="AC31" s="52">
        <f>IFERROR(IF((AH94+AF94+AG94+AD94),AC30*1000/(AH94+AF94+AG94+AD94)*100,""),"")</f>
        <v>74.704563416666801</v>
      </c>
      <c r="AD31" s="52">
        <f>IFERROR(IF((AI94+AG94+AF94+AH94),AD30*1000/(AI94+AG94+AF94+AH94)*100,""),"")</f>
        <v>72.841219625940795</v>
      </c>
      <c r="AE31" s="52">
        <f>IFERROR(IF(AJ94,AE30*1000/AJ94*100,""),"")</f>
        <v>72.841219625940795</v>
      </c>
      <c r="AF31" s="52">
        <f>IFERROR(IF((AK94+AI94+AH94+AG94),AF30*1000/(AK94+AI94+AH94+AG94)*100,""),"")</f>
        <v>70.372174723060795</v>
      </c>
      <c r="AG31" s="52">
        <f>IFERROR(IF((AL94+AK94+AI94+AH94),AG30*1000/(AL94+AK94+AI94+AH94)*100,""),"")</f>
        <v>67.870373103244546</v>
      </c>
      <c r="AH31" s="52">
        <f>IFERROR(IF((AM94+AK94+AL94+AI94),AH30*1000/(AM94+AK94+AL94+AI94)*100,""),"")</f>
        <v>66.35642180992923</v>
      </c>
      <c r="AI31" s="52">
        <f>IFERROR(IF((AN94+AL94+AK94+AM94),AI30*1000/(AN94+AL94+AK94+AM94)*100,""),"")</f>
        <v>65.568203859213142</v>
      </c>
      <c r="AJ31" s="52">
        <f>IFERROR(IF(AO94,AJ30*1000/AO94*100,""),"")</f>
        <v>65.568203859213128</v>
      </c>
      <c r="AK31" s="52">
        <f>IFERROR(IF((AP94+AN94+AM94+AL94),AK30*1000/(AP94+AN94+AM94+AL94)*100,""),"")</f>
        <v>64.706630250655124</v>
      </c>
      <c r="AL31" s="52">
        <f>IFERROR(IF((AQ94+AP94+AN94+AM94),AL30*1000/(AQ94+AP94+AN94+AM94)*100,""),"")</f>
        <v>65.80851494933782</v>
      </c>
      <c r="AM31" s="52">
        <f>IFERROR(IF((AR94+AP94+AQ94+AN94),AM30*1000/(AR94+AP94+AQ94+AN94)*100,""),"")</f>
        <v>63.287430093146149</v>
      </c>
      <c r="AN31" s="52">
        <f>IFERROR(IF((AS94+AQ94+AP94+AR94),AN30*1000/(AS94+AQ94+AP94+AR94)*100,""),"")</f>
        <v>63.21208303519343</v>
      </c>
      <c r="AO31" s="52">
        <f>IFERROR(IF(AT94,AO30*1000/AT94*100,""),"")</f>
        <v>63.21208303519343</v>
      </c>
      <c r="AP31" s="52">
        <f>IFERROR(IF((AU94+AS94+AR94+AQ94),AP30*1000/(AU94+AS94+AR94+AQ94)*100,""),"")</f>
        <v>60.467943702512571</v>
      </c>
      <c r="AQ31" s="52">
        <f>IFERROR(IF((AV94+AU94+AS94+AR94),AQ30*1000/(AV94+AU94+AS94+AR94)*100,""),"")</f>
        <v>64.245529293333163</v>
      </c>
      <c r="AR31" s="52">
        <f>IFERROR(IF((AW94+AU94+AV94+AS94),AR30*1000/(AW94+AU94+AV94+AS94)*100,""),"")</f>
        <v>65.149737813182583</v>
      </c>
      <c r="AS31" s="52">
        <f>IFERROR(IF((AX94+AV94+AU94+AW94),AS30*1000/(AX94+AV94+AU94+AW94)*100,""),"")</f>
        <v>69.012648508851044</v>
      </c>
      <c r="AT31" s="52">
        <f>IFERROR(IF(AY94,AT30*1000/AY94*100,""),"")</f>
        <v>69.012648508851044</v>
      </c>
      <c r="AU31" s="52">
        <f>IFERROR(IF((AZ94+AX94+AW94+AV94),AU30*1000/(AZ94+AX94+AW94+AV94)*100,""),"")</f>
        <v>67.44431953384084</v>
      </c>
      <c r="AV31" s="52">
        <f>IFERROR(IF((BA94+AZ94+AX94+AW94),AV30*1000/(BA94+AZ94+AX94+AW94)*100,""),"")</f>
        <v>66.940004054551252</v>
      </c>
      <c r="AW31" s="52">
        <f>IFERROR(IF((BB94+AZ94+BA94+AX94),AW30*1000/(BB94+AZ94+BA94+AX94)*100,""),"")</f>
        <v>64.129378110993017</v>
      </c>
      <c r="AX31" s="52">
        <f>IFERROR(IF((BC94+BA94+AZ94+BB94),AX30*1000/(BC94+BA94+AZ94+BB94)*100,""),"")</f>
        <v>60.127328272614754</v>
      </c>
      <c r="AY31" s="52">
        <f>IFERROR(IF(BD94,AY30*1000/BD94*100,""),"")</f>
        <v>60.127328272614754</v>
      </c>
      <c r="AZ31" s="52">
        <f>IFERROR(IF((BE94+BC94+BB94+BA94),AZ30*1000/(BE94+BC94+BB94+BA94)*100,""),"")</f>
        <v>57.313522052101199</v>
      </c>
      <c r="BA31" s="52">
        <f>IFERROR(IF((BF94+BE94+BC94+BB94),BA30*1000/(BF94+BE94+BC94+BB94)*100,""),"")</f>
        <v>62.315516906543422</v>
      </c>
      <c r="BB31" s="52">
        <f>IFERROR(IF((BG94+BE94+BF94+BC94),BB30*1000/(BG94+BE94+BF94+BC94)*100,""),"")</f>
        <v>57.83891077200667</v>
      </c>
      <c r="BC31" s="52">
        <f>IFERROR(IF((BH94+BF94+BE94+BG94),BC30*1000/(BH94+BF94+BE94+BG94)*100,""),"")</f>
        <v>54.413908992723151</v>
      </c>
      <c r="BD31" s="52">
        <f>IFERROR(IF(BI94,BD30*1000/BI94*100,""),"")</f>
        <v>54.413908992723151</v>
      </c>
      <c r="BE31" s="52">
        <f>IFERROR(IF((BJ94+BH94+BG94+BF94),BE30*1000/(BJ94+BH94+BG94+BF94)*100,""),"")</f>
        <v>50.359931932308157</v>
      </c>
      <c r="BF31" s="52">
        <f>IFERROR(IF((BK94+BJ94+BH94+BG94),BF30*1000/(BK94+BJ94+BH94+BG94)*100,""),"")</f>
        <v>48.665233605586451</v>
      </c>
      <c r="BG31" s="52">
        <f>IFERROR(IF((BL94+BJ94+BK94+BH94),BG30*1000/(BL94+BJ94+BK94+BH94)*100,""),"")</f>
        <v>0</v>
      </c>
      <c r="BH31" s="52" t="str">
        <f>IFERROR(IF((BM94+BK94+BJ94+BL94),BH30*1000/(BM94+BK94+BJ94+BL94)*100,""),"")</f>
        <v/>
      </c>
      <c r="BI31" s="52">
        <f>IFERROR(IF(BN94,BI30*1000/BN94*100,""),"")</f>
        <v>0</v>
      </c>
    </row>
    <row r="32" spans="1:61" x14ac:dyDescent="0.25">
      <c r="A32" s="112" t="s">
        <v>29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</row>
    <row r="33" spans="1:82" x14ac:dyDescent="0.25">
      <c r="A33" s="46" t="s">
        <v>30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</row>
    <row r="34" spans="1:82" x14ac:dyDescent="0.25">
      <c r="A34" s="57" t="s">
        <v>31</v>
      </c>
      <c r="B34" s="8">
        <v>8020</v>
      </c>
      <c r="C34" s="8">
        <v>8320</v>
      </c>
      <c r="D34" s="8">
        <v>8500</v>
      </c>
      <c r="E34" s="8">
        <v>8570</v>
      </c>
      <c r="F34" s="47"/>
      <c r="G34" s="8">
        <v>8670</v>
      </c>
      <c r="H34" s="8">
        <v>8790</v>
      </c>
      <c r="I34" s="8">
        <v>9080</v>
      </c>
      <c r="J34" s="8">
        <v>9510</v>
      </c>
      <c r="K34" s="47"/>
      <c r="L34" s="8">
        <v>9870</v>
      </c>
      <c r="M34" s="8">
        <v>10200</v>
      </c>
      <c r="N34" s="8">
        <v>10580</v>
      </c>
      <c r="O34" s="8">
        <v>11850</v>
      </c>
      <c r="P34" s="47"/>
      <c r="Q34" s="8">
        <v>14740</v>
      </c>
      <c r="R34" s="8">
        <v>15346</v>
      </c>
      <c r="S34" s="8">
        <v>17703</v>
      </c>
      <c r="T34" s="8">
        <v>18569</v>
      </c>
      <c r="U34" s="47"/>
      <c r="V34" s="8">
        <v>20133</v>
      </c>
      <c r="W34" s="8">
        <v>20053</v>
      </c>
      <c r="X34" s="8">
        <v>1.9263999999999999</v>
      </c>
      <c r="Y34" s="8">
        <v>1.9584999999999999</v>
      </c>
      <c r="Z34" s="47"/>
      <c r="AA34" s="8">
        <v>1.8720000000000001</v>
      </c>
      <c r="AB34" s="8">
        <v>1.9336</v>
      </c>
      <c r="AC34" s="8">
        <v>1.9622999999999999</v>
      </c>
      <c r="AD34" s="8">
        <v>1.9726999999999999</v>
      </c>
      <c r="AE34" s="47"/>
      <c r="AF34" s="8">
        <v>1.9500999999999999</v>
      </c>
      <c r="AG34" s="8">
        <v>1.9898</v>
      </c>
      <c r="AH34" s="8">
        <v>2.1120999999999999</v>
      </c>
      <c r="AI34" s="8">
        <v>2.1598000000000002</v>
      </c>
      <c r="AJ34" s="47"/>
      <c r="AK34" s="8">
        <v>2.1284999999999998</v>
      </c>
      <c r="AL34" s="8">
        <v>2.0432999999999999</v>
      </c>
      <c r="AM34" s="8">
        <v>2.0743</v>
      </c>
      <c r="AN34" s="8">
        <v>2.1036000000000001</v>
      </c>
      <c r="AO34" s="47"/>
      <c r="AP34" s="8">
        <v>2.6023000000000001</v>
      </c>
      <c r="AQ34" s="8">
        <v>2.4007999999999998</v>
      </c>
      <c r="AR34" s="8">
        <v>2.6402999999999999</v>
      </c>
      <c r="AS34" s="8">
        <v>2.5789</v>
      </c>
      <c r="AT34" s="47"/>
      <c r="AU34" s="8">
        <v>2.6242000000000001</v>
      </c>
      <c r="AV34" s="8">
        <v>2.5312000000000001</v>
      </c>
      <c r="AW34" s="8">
        <v>2.5083000000000002</v>
      </c>
      <c r="AX34" s="8">
        <v>2.5480999999999998</v>
      </c>
      <c r="AY34" s="47"/>
      <c r="AZ34" s="8">
        <v>2.9731999999999998</v>
      </c>
      <c r="BA34" s="8">
        <v>2.5234999999999999</v>
      </c>
      <c r="BB34" s="8">
        <v>2.4803000000000002</v>
      </c>
      <c r="BC34" s="8">
        <v>2.7364000000000002</v>
      </c>
      <c r="BD34" s="47"/>
      <c r="BE34" s="8">
        <v>2.8571</v>
      </c>
      <c r="BF34" s="8">
        <v>3.0314999999999999</v>
      </c>
      <c r="BG34" s="8">
        <v>3.2869999999999999</v>
      </c>
      <c r="BH34" s="8"/>
      <c r="BI34" s="47"/>
    </row>
    <row r="35" spans="1:82" x14ac:dyDescent="0.25">
      <c r="A35" s="57" t="s">
        <v>32</v>
      </c>
      <c r="B35" s="8">
        <v>8273.2099999999991</v>
      </c>
      <c r="C35" s="8">
        <v>8186.22</v>
      </c>
      <c r="D35" s="8">
        <v>8382.5499999999993</v>
      </c>
      <c r="E35" s="8">
        <v>8564.4500000000007</v>
      </c>
      <c r="F35" s="47"/>
      <c r="G35" s="8">
        <v>8641.09</v>
      </c>
      <c r="H35" s="8">
        <v>8692.32</v>
      </c>
      <c r="I35" s="8">
        <v>8948.5499999999993</v>
      </c>
      <c r="J35" s="8">
        <v>9260.85</v>
      </c>
      <c r="K35" s="47"/>
      <c r="L35" s="8">
        <v>9711.42</v>
      </c>
      <c r="M35" s="8">
        <v>10040.9</v>
      </c>
      <c r="N35" s="8">
        <v>10355.6</v>
      </c>
      <c r="O35" s="8">
        <v>10840.84</v>
      </c>
      <c r="P35" s="47"/>
      <c r="Q35" s="8">
        <v>14846.04</v>
      </c>
      <c r="R35" s="8">
        <v>14619.5</v>
      </c>
      <c r="S35" s="8">
        <v>16782.41</v>
      </c>
      <c r="T35" s="8">
        <v>17498.900000000001</v>
      </c>
      <c r="U35" s="47"/>
      <c r="V35" s="8">
        <v>20615.330000000002</v>
      </c>
      <c r="W35" s="8">
        <v>19667.572628138001</v>
      </c>
      <c r="X35" s="8">
        <v>1.964572167</v>
      </c>
      <c r="Y35" s="8">
        <v>1.939893987</v>
      </c>
      <c r="Z35" s="47"/>
      <c r="AA35" s="8">
        <v>1.910228737</v>
      </c>
      <c r="AB35" s="8">
        <v>1.880617567</v>
      </c>
      <c r="AC35" s="8">
        <v>1.9447693079999999</v>
      </c>
      <c r="AD35" s="8">
        <v>1.991105508</v>
      </c>
      <c r="AE35" s="47"/>
      <c r="AF35" s="8">
        <v>1.9748009049999999</v>
      </c>
      <c r="AG35" s="8">
        <v>2.0036886329999999</v>
      </c>
      <c r="AH35" s="8">
        <v>2.0500288000000002</v>
      </c>
      <c r="AI35" s="8">
        <v>2.1261974320000001</v>
      </c>
      <c r="AJ35" s="47"/>
      <c r="AK35" s="8">
        <v>2.1446151000000002</v>
      </c>
      <c r="AL35" s="8">
        <v>2.0909689</v>
      </c>
      <c r="AM35" s="8">
        <v>2.0535999999999999</v>
      </c>
      <c r="AN35" s="8">
        <v>2.0746280000000001</v>
      </c>
      <c r="AO35" s="47"/>
      <c r="AP35" s="8">
        <v>2.2746189000000001</v>
      </c>
      <c r="AQ35" s="8">
        <v>2.4382429000000001</v>
      </c>
      <c r="AR35" s="8">
        <v>2.5214246</v>
      </c>
      <c r="AS35" s="8">
        <v>2.5742335000000001</v>
      </c>
      <c r="AT35" s="47"/>
      <c r="AU35" s="8">
        <v>2.5970091000000002</v>
      </c>
      <c r="AV35" s="8">
        <v>2.5542337000000002</v>
      </c>
      <c r="AW35" s="8">
        <v>2.5164132000000001</v>
      </c>
      <c r="AX35" s="8">
        <v>2.4906959</v>
      </c>
      <c r="AY35" s="47"/>
      <c r="AZ35" s="8">
        <v>2.7815048708202981</v>
      </c>
      <c r="BA35" s="8">
        <v>2.6297250434974195</v>
      </c>
      <c r="BB35" s="8">
        <v>2.5734952308954853</v>
      </c>
      <c r="BC35" s="8">
        <v>2.5026520215571333</v>
      </c>
      <c r="BD35" s="47"/>
      <c r="BE35" s="8">
        <v>2.7520547989413018</v>
      </c>
      <c r="BF35" s="8">
        <v>2.9310224525037243</v>
      </c>
      <c r="BG35" s="8">
        <v>3.1447217391304338</v>
      </c>
      <c r="BH35" s="8"/>
      <c r="BI35" s="47"/>
    </row>
    <row r="36" spans="1:82" ht="30" x14ac:dyDescent="0.25">
      <c r="A36" s="58" t="s">
        <v>45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</row>
    <row r="37" spans="1:82" x14ac:dyDescent="0.25">
      <c r="A37" s="49" t="s">
        <v>34</v>
      </c>
      <c r="B37" s="52">
        <v>73.9644634</v>
      </c>
      <c r="C37" s="52">
        <v>79.073020799999995</v>
      </c>
      <c r="D37" s="52">
        <v>82.498805300000001</v>
      </c>
      <c r="E37" s="52">
        <v>81.7217713</v>
      </c>
      <c r="F37" s="53"/>
      <c r="G37" s="52">
        <v>83.571334399999998</v>
      </c>
      <c r="H37" s="52">
        <v>86.297199399999997</v>
      </c>
      <c r="I37" s="52">
        <v>86.477204</v>
      </c>
      <c r="J37" s="52">
        <v>85.541583299999999</v>
      </c>
      <c r="K37" s="47"/>
      <c r="L37" s="52">
        <v>89.780442699999995</v>
      </c>
      <c r="M37" s="52">
        <v>91.101309400000005</v>
      </c>
      <c r="N37" s="52">
        <v>93.1173778</v>
      </c>
      <c r="O37" s="52">
        <v>108.9446892</v>
      </c>
      <c r="P37" s="47"/>
      <c r="Q37" s="52">
        <v>100.2626539</v>
      </c>
      <c r="R37" s="52">
        <v>89.7338953</v>
      </c>
      <c r="S37" s="52">
        <v>90.738225099999994</v>
      </c>
      <c r="T37" s="52">
        <v>87.906091500000002</v>
      </c>
      <c r="U37" s="47"/>
      <c r="V37" s="52">
        <v>85.06</v>
      </c>
      <c r="W37" s="52">
        <v>83.49</v>
      </c>
      <c r="X37" s="52">
        <v>83.39</v>
      </c>
      <c r="Y37" s="52">
        <v>85.46</v>
      </c>
      <c r="Z37" s="47"/>
      <c r="AA37" s="52">
        <v>82.58</v>
      </c>
      <c r="AB37" s="52">
        <v>81.81</v>
      </c>
      <c r="AC37" s="52">
        <v>79.42</v>
      </c>
      <c r="AD37" s="52">
        <v>77.89</v>
      </c>
      <c r="AE37" s="47"/>
      <c r="AF37" s="52">
        <v>78.966347600000006</v>
      </c>
      <c r="AG37" s="52">
        <v>80.956668699999994</v>
      </c>
      <c r="AH37" s="52">
        <v>83.160706300000001</v>
      </c>
      <c r="AI37" s="52">
        <v>81.701324</v>
      </c>
      <c r="AJ37" s="47"/>
      <c r="AK37" s="52">
        <v>81.578189236</v>
      </c>
      <c r="AL37" s="52">
        <v>82.378695594000007</v>
      </c>
      <c r="AM37" s="52">
        <v>84.052247598999998</v>
      </c>
      <c r="AN37" s="52">
        <v>82.789897069000006</v>
      </c>
      <c r="AO37" s="47"/>
      <c r="AP37" s="52">
        <v>80.698983999999996</v>
      </c>
      <c r="AQ37" s="52">
        <v>79.271894900000007</v>
      </c>
      <c r="AR37" s="52">
        <v>77.211283100000003</v>
      </c>
      <c r="AS37" s="52">
        <v>77.388628800000006</v>
      </c>
      <c r="AT37" s="47"/>
      <c r="AU37" s="52">
        <v>76.324443403160529</v>
      </c>
      <c r="AV37" s="52">
        <v>77.837596130864782</v>
      </c>
      <c r="AW37" s="52">
        <v>78.724322903393144</v>
      </c>
      <c r="AX37" s="52">
        <v>79.590424306367495</v>
      </c>
      <c r="AY37" s="47"/>
      <c r="AZ37" s="52">
        <v>79.724194762557303</v>
      </c>
      <c r="BA37" s="52">
        <v>74.090476146750802</v>
      </c>
      <c r="BB37" s="52">
        <v>74.393364086075806</v>
      </c>
      <c r="BC37" s="52">
        <v>77.527570302091405</v>
      </c>
      <c r="BD37" s="47"/>
      <c r="BE37" s="52">
        <v>76.271397243510236</v>
      </c>
      <c r="BF37" s="52">
        <v>77.617407813584066</v>
      </c>
      <c r="BG37" s="52"/>
      <c r="BH37" s="51"/>
      <c r="BI37" s="47"/>
    </row>
    <row r="38" spans="1:82" x14ac:dyDescent="0.25">
      <c r="A38" s="49" t="s">
        <v>35</v>
      </c>
      <c r="B38" s="47"/>
      <c r="C38" s="47"/>
      <c r="D38" s="47"/>
      <c r="E38" s="47"/>
      <c r="F38" s="52">
        <v>79.53</v>
      </c>
      <c r="G38" s="47"/>
      <c r="H38" s="47"/>
      <c r="I38" s="47"/>
      <c r="J38" s="47"/>
      <c r="K38" s="52">
        <v>85.78</v>
      </c>
      <c r="L38" s="47"/>
      <c r="M38" s="47"/>
      <c r="N38" s="47"/>
      <c r="O38" s="47"/>
      <c r="P38" s="52">
        <v>95.79</v>
      </c>
      <c r="Q38" s="47"/>
      <c r="R38" s="47"/>
      <c r="S38" s="47"/>
      <c r="T38" s="47"/>
      <c r="U38" s="52">
        <v>92.38</v>
      </c>
      <c r="V38" s="47"/>
      <c r="W38" s="47"/>
      <c r="X38" s="47"/>
      <c r="Y38" s="47"/>
      <c r="Z38" s="52">
        <v>84.654790399999996</v>
      </c>
      <c r="AA38" s="47"/>
      <c r="AB38" s="47"/>
      <c r="AC38" s="47"/>
      <c r="AD38" s="47"/>
      <c r="AE38" s="52">
        <v>80.700301300000007</v>
      </c>
      <c r="AF38" s="47"/>
      <c r="AG38" s="47"/>
      <c r="AH38" s="47"/>
      <c r="AI38" s="47"/>
      <c r="AJ38" s="52">
        <v>81.155235599999997</v>
      </c>
      <c r="AK38" s="47"/>
      <c r="AL38" s="47"/>
      <c r="AM38" s="47"/>
      <c r="AN38" s="47"/>
      <c r="AO38" s="52">
        <v>82.972419299999999</v>
      </c>
      <c r="AP38" s="47"/>
      <c r="AQ38" s="47"/>
      <c r="AR38" s="47"/>
      <c r="AS38" s="47"/>
      <c r="AT38" s="52">
        <v>78.937531000000007</v>
      </c>
      <c r="AU38" s="47"/>
      <c r="AV38" s="47"/>
      <c r="AW38" s="47"/>
      <c r="AX38" s="47"/>
      <c r="AY38" s="52">
        <v>78.416916945086896</v>
      </c>
      <c r="AZ38" s="47"/>
      <c r="BA38" s="47"/>
      <c r="BB38" s="47"/>
      <c r="BC38" s="47"/>
      <c r="BD38" s="52">
        <v>76.690804211349402</v>
      </c>
      <c r="BE38" s="47"/>
      <c r="BF38" s="47"/>
      <c r="BG38" s="47"/>
      <c r="BH38" s="47"/>
      <c r="BI38" s="51"/>
    </row>
    <row r="39" spans="1:82" ht="17.25" customHeight="1" x14ac:dyDescent="0.25">
      <c r="A39" s="104" t="s">
        <v>54</v>
      </c>
      <c r="B39" s="104">
        <v>38</v>
      </c>
      <c r="C39" s="104">
        <v>32</v>
      </c>
      <c r="D39" s="104">
        <v>30</v>
      </c>
      <c r="E39" s="104">
        <v>30</v>
      </c>
      <c r="F39" s="104"/>
      <c r="G39" s="104">
        <v>28.5</v>
      </c>
      <c r="H39" s="104">
        <v>23.5</v>
      </c>
      <c r="I39" s="104">
        <v>23.5</v>
      </c>
      <c r="J39" s="104">
        <v>23.5</v>
      </c>
      <c r="K39" s="104"/>
      <c r="L39" s="104">
        <v>23.5</v>
      </c>
      <c r="M39" s="104">
        <v>21.5</v>
      </c>
      <c r="N39" s="104">
        <v>20</v>
      </c>
      <c r="O39" s="104">
        <v>20</v>
      </c>
      <c r="P39" s="104"/>
      <c r="Q39" s="104">
        <v>25</v>
      </c>
      <c r="R39" s="104">
        <v>25</v>
      </c>
      <c r="S39" s="104">
        <v>25</v>
      </c>
      <c r="T39" s="104">
        <v>25</v>
      </c>
      <c r="U39" s="104"/>
      <c r="V39" s="104">
        <v>25</v>
      </c>
      <c r="W39" s="104">
        <v>22</v>
      </c>
      <c r="X39" s="104">
        <v>18</v>
      </c>
      <c r="Y39" s="104">
        <v>18</v>
      </c>
      <c r="Z39" s="104"/>
      <c r="AA39" s="104">
        <v>15</v>
      </c>
      <c r="AB39" s="104">
        <v>13</v>
      </c>
      <c r="AC39" s="104">
        <v>11.5</v>
      </c>
      <c r="AD39" s="104">
        <v>11</v>
      </c>
      <c r="AE39" s="104"/>
      <c r="AF39" s="104">
        <v>10.5</v>
      </c>
      <c r="AG39" s="104">
        <v>10</v>
      </c>
      <c r="AH39" s="104">
        <v>10</v>
      </c>
      <c r="AI39" s="104">
        <v>10</v>
      </c>
      <c r="AJ39" s="104"/>
      <c r="AK39" s="104">
        <v>10</v>
      </c>
      <c r="AL39" s="104">
        <v>10</v>
      </c>
      <c r="AM39" s="104">
        <v>9.5</v>
      </c>
      <c r="AN39" s="104">
        <v>9</v>
      </c>
      <c r="AO39" s="104"/>
      <c r="AP39" s="104">
        <v>8.75</v>
      </c>
      <c r="AQ39" s="104">
        <v>8</v>
      </c>
      <c r="AR39" s="104">
        <v>7.75</v>
      </c>
      <c r="AS39" s="104">
        <v>7.75</v>
      </c>
      <c r="AT39" s="104"/>
      <c r="AU39" s="104">
        <v>7.75</v>
      </c>
      <c r="AV39" s="104">
        <v>8.5</v>
      </c>
      <c r="AW39" s="104">
        <v>9.25</v>
      </c>
      <c r="AX39" s="104">
        <v>9.25</v>
      </c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</row>
    <row r="50" spans="1:66" collapsed="1" x14ac:dyDescent="0.25"/>
    <row r="51" spans="1:66" hidden="1" outlineLevel="1" x14ac:dyDescent="0.25">
      <c r="A51" s="171"/>
      <c r="B51" s="167">
        <v>2011</v>
      </c>
      <c r="C51" s="167"/>
      <c r="D51" s="167"/>
      <c r="E51" s="168"/>
      <c r="F51" s="173"/>
      <c r="G51" s="174">
        <v>2012</v>
      </c>
      <c r="H51" s="175"/>
      <c r="I51" s="175"/>
      <c r="J51" s="176"/>
      <c r="K51" s="154"/>
      <c r="L51" s="160">
        <v>2013</v>
      </c>
      <c r="M51" s="160"/>
      <c r="N51" s="160"/>
      <c r="O51" s="161"/>
      <c r="P51" s="151"/>
      <c r="Q51" s="153">
        <v>2014</v>
      </c>
      <c r="R51" s="153"/>
      <c r="S51" s="153"/>
      <c r="T51" s="154"/>
      <c r="U51" s="151"/>
      <c r="V51" s="153">
        <v>2015</v>
      </c>
      <c r="W51" s="153"/>
      <c r="X51" s="153"/>
      <c r="Y51" s="154"/>
      <c r="Z51" s="151"/>
      <c r="AA51" s="153">
        <v>2016</v>
      </c>
      <c r="AB51" s="153"/>
      <c r="AC51" s="153"/>
      <c r="AD51" s="154"/>
      <c r="AE51" s="151"/>
      <c r="AF51" s="153">
        <v>2017</v>
      </c>
      <c r="AG51" s="153"/>
      <c r="AH51" s="153"/>
      <c r="AI51" s="154"/>
      <c r="AJ51" s="151"/>
      <c r="AK51" s="153">
        <v>2018</v>
      </c>
      <c r="AL51" s="153"/>
      <c r="AM51" s="153"/>
      <c r="AN51" s="154"/>
      <c r="AO51" s="151"/>
      <c r="AP51" s="153">
        <v>2019</v>
      </c>
      <c r="AQ51" s="153"/>
      <c r="AR51" s="153"/>
      <c r="AS51" s="154"/>
      <c r="AT51" s="151"/>
      <c r="AU51" s="153">
        <v>2020</v>
      </c>
      <c r="AV51" s="153"/>
      <c r="AW51" s="153"/>
      <c r="AX51" s="154"/>
      <c r="AY51" s="151"/>
      <c r="AZ51" s="153">
        <v>2021</v>
      </c>
      <c r="BA51" s="153"/>
      <c r="BB51" s="153"/>
      <c r="BC51" s="154"/>
      <c r="BD51" s="151"/>
      <c r="BE51" s="153">
        <v>2022</v>
      </c>
      <c r="BF51" s="153"/>
      <c r="BG51" s="153"/>
      <c r="BH51" s="154"/>
      <c r="BI51" s="151">
        <v>2022</v>
      </c>
      <c r="BJ51" s="153">
        <v>2023</v>
      </c>
      <c r="BK51" s="153"/>
      <c r="BL51" s="153"/>
      <c r="BM51" s="154"/>
      <c r="BN51" s="151">
        <v>2023</v>
      </c>
    </row>
    <row r="52" spans="1:66" hidden="1" outlineLevel="1" x14ac:dyDescent="0.25">
      <c r="A52" s="172"/>
      <c r="B52" s="42" t="s">
        <v>0</v>
      </c>
      <c r="C52" s="42" t="s">
        <v>1</v>
      </c>
      <c r="D52" s="42" t="s">
        <v>2</v>
      </c>
      <c r="E52" s="42" t="s">
        <v>3</v>
      </c>
      <c r="F52" s="170"/>
      <c r="G52" s="43" t="s">
        <v>0</v>
      </c>
      <c r="H52" s="43" t="s">
        <v>1</v>
      </c>
      <c r="I52" s="43" t="s">
        <v>2</v>
      </c>
      <c r="J52" s="43" t="s">
        <v>3</v>
      </c>
      <c r="K52" s="152"/>
      <c r="L52" s="43" t="s">
        <v>0</v>
      </c>
      <c r="M52" s="43" t="s">
        <v>1</v>
      </c>
      <c r="N52" s="43" t="s">
        <v>2</v>
      </c>
      <c r="O52" s="43" t="s">
        <v>3</v>
      </c>
      <c r="P52" s="152"/>
      <c r="Q52" s="42" t="s">
        <v>0</v>
      </c>
      <c r="R52" s="42" t="s">
        <v>1</v>
      </c>
      <c r="S52" s="42" t="s">
        <v>2</v>
      </c>
      <c r="T52" s="42" t="s">
        <v>3</v>
      </c>
      <c r="U52" s="152"/>
      <c r="V52" s="42" t="s">
        <v>0</v>
      </c>
      <c r="W52" s="42" t="s">
        <v>1</v>
      </c>
      <c r="X52" s="42" t="s">
        <v>2</v>
      </c>
      <c r="Y52" s="42" t="s">
        <v>3</v>
      </c>
      <c r="Z52" s="152"/>
      <c r="AA52" s="42" t="s">
        <v>0</v>
      </c>
      <c r="AB52" s="42" t="s">
        <v>1</v>
      </c>
      <c r="AC52" s="42" t="s">
        <v>2</v>
      </c>
      <c r="AD52" s="42" t="s">
        <v>3</v>
      </c>
      <c r="AE52" s="152"/>
      <c r="AF52" s="42" t="s">
        <v>0</v>
      </c>
      <c r="AG52" s="42" t="s">
        <v>1</v>
      </c>
      <c r="AH52" s="42" t="s">
        <v>2</v>
      </c>
      <c r="AI52" s="42" t="s">
        <v>3</v>
      </c>
      <c r="AJ52" s="152"/>
      <c r="AK52" s="42" t="s">
        <v>0</v>
      </c>
      <c r="AL52" s="42" t="s">
        <v>1</v>
      </c>
      <c r="AM52" s="42" t="s">
        <v>2</v>
      </c>
      <c r="AN52" s="42" t="s">
        <v>3</v>
      </c>
      <c r="AO52" s="152"/>
      <c r="AP52" s="42" t="s">
        <v>0</v>
      </c>
      <c r="AQ52" s="42" t="s">
        <v>1</v>
      </c>
      <c r="AR52" s="42" t="s">
        <v>2</v>
      </c>
      <c r="AS52" s="42" t="s">
        <v>3</v>
      </c>
      <c r="AT52" s="152"/>
      <c r="AU52" s="42" t="s">
        <v>0</v>
      </c>
      <c r="AV52" s="42" t="s">
        <v>1</v>
      </c>
      <c r="AW52" s="42" t="s">
        <v>2</v>
      </c>
      <c r="AX52" s="42" t="s">
        <v>3</v>
      </c>
      <c r="AY52" s="152"/>
      <c r="AZ52" s="42" t="s">
        <v>0</v>
      </c>
      <c r="BA52" s="42" t="s">
        <v>1</v>
      </c>
      <c r="BB52" s="42" t="s">
        <v>2</v>
      </c>
      <c r="BC52" s="42" t="s">
        <v>3</v>
      </c>
      <c r="BD52" s="152"/>
      <c r="BE52" s="42" t="s">
        <v>0</v>
      </c>
      <c r="BF52" s="42" t="s">
        <v>1</v>
      </c>
      <c r="BG52" s="42" t="s">
        <v>2</v>
      </c>
      <c r="BH52" s="42" t="s">
        <v>3</v>
      </c>
      <c r="BI52" s="155"/>
      <c r="BJ52" s="93" t="s">
        <v>0</v>
      </c>
      <c r="BK52" s="93" t="s">
        <v>1</v>
      </c>
      <c r="BL52" s="93" t="s">
        <v>2</v>
      </c>
      <c r="BM52" s="93" t="s">
        <v>3</v>
      </c>
      <c r="BN52" s="155"/>
    </row>
    <row r="53" spans="1:66" hidden="1" outlineLevel="1" x14ac:dyDescent="0.25">
      <c r="A53" s="1" t="s">
        <v>11</v>
      </c>
      <c r="B53" s="3">
        <v>9965.4811000000009</v>
      </c>
      <c r="C53" s="3">
        <v>11688.7204</v>
      </c>
      <c r="D53" s="3">
        <v>16331.361199999999</v>
      </c>
      <c r="E53" s="3">
        <v>18757.4617</v>
      </c>
      <c r="F53" s="3"/>
      <c r="G53" s="3">
        <v>13064.7088</v>
      </c>
      <c r="H53" s="3">
        <v>26901.577499999999</v>
      </c>
      <c r="I53" s="3">
        <v>26964.227599999998</v>
      </c>
      <c r="J53" s="3">
        <v>30318.414000000001</v>
      </c>
      <c r="K53" s="3"/>
      <c r="L53" s="3">
        <v>30091.341899999999</v>
      </c>
      <c r="M53" s="3">
        <v>35497.066200000001</v>
      </c>
      <c r="N53" s="3">
        <v>31699.859400000001</v>
      </c>
      <c r="O53" s="3">
        <v>34388.400000000001</v>
      </c>
      <c r="P53" s="3"/>
      <c r="Q53" s="3">
        <v>33962.04</v>
      </c>
      <c r="R53" s="3">
        <v>36261.615100000003</v>
      </c>
      <c r="S53" s="3">
        <v>39670.883199999997</v>
      </c>
      <c r="T53" s="3">
        <v>39139.072500000002</v>
      </c>
      <c r="U53" s="3"/>
      <c r="V53" s="3">
        <v>40688.106699999997</v>
      </c>
      <c r="W53" s="3">
        <v>37942.9738</v>
      </c>
      <c r="X53" s="3">
        <v>45454.080000000002</v>
      </c>
      <c r="Y53" s="3">
        <v>44962.468999999997</v>
      </c>
      <c r="Z53" s="3"/>
      <c r="AA53" s="3">
        <v>40915.4</v>
      </c>
      <c r="AB53" s="3">
        <v>41346.699999999997</v>
      </c>
      <c r="AC53" s="3">
        <v>4.51</v>
      </c>
      <c r="AD53" s="3">
        <v>4.5790670000000002</v>
      </c>
      <c r="AE53" s="3"/>
      <c r="AF53" s="3">
        <v>4.343</v>
      </c>
      <c r="AG53" s="3">
        <v>4.33</v>
      </c>
      <c r="AH53" s="3">
        <v>5.85</v>
      </c>
      <c r="AI53" s="3">
        <v>7.1689999999999996</v>
      </c>
      <c r="AJ53" s="3"/>
      <c r="AK53" s="3">
        <v>7.1639999999999997</v>
      </c>
      <c r="AL53" s="3">
        <v>7.1639999999999997</v>
      </c>
      <c r="AM53" s="3">
        <v>7.415</v>
      </c>
      <c r="AN53" s="3">
        <v>8.6240000000000006</v>
      </c>
      <c r="AO53" s="3"/>
      <c r="AP53" s="3">
        <v>8.4529999999999994</v>
      </c>
      <c r="AQ53" s="3">
        <v>8.3420000000000005</v>
      </c>
      <c r="AR53" s="3">
        <v>8.8559999999999999</v>
      </c>
      <c r="AS53" s="3">
        <v>9.4309999999999992</v>
      </c>
      <c r="AT53" s="3"/>
      <c r="AU53" s="3">
        <v>9.952</v>
      </c>
      <c r="AV53" s="3">
        <v>11.21</v>
      </c>
      <c r="AW53" s="3">
        <v>10.455</v>
      </c>
      <c r="AX53" s="3">
        <v>11.478</v>
      </c>
      <c r="AY53" s="3"/>
      <c r="AZ53" s="3">
        <v>11.522</v>
      </c>
      <c r="BA53" s="3">
        <v>11.275</v>
      </c>
      <c r="BB53" s="3">
        <v>12.404999999999999</v>
      </c>
      <c r="BC53" s="3">
        <v>12.936</v>
      </c>
      <c r="BD53" s="3"/>
      <c r="BE53" s="3">
        <v>13.93</v>
      </c>
      <c r="BF53" s="3">
        <v>14.423</v>
      </c>
      <c r="BG53" s="3">
        <v>18.079000000000001</v>
      </c>
      <c r="BH53" s="3">
        <v>18.242999999999999</v>
      </c>
      <c r="BJ53" s="3">
        <v>18.637</v>
      </c>
      <c r="BK53" s="3">
        <v>19.202999999999999</v>
      </c>
      <c r="BL53" s="3">
        <v>19.454554659999999</v>
      </c>
      <c r="BM53" s="3"/>
    </row>
    <row r="54" spans="1:66" hidden="1" outlineLevel="1" x14ac:dyDescent="0.25"/>
    <row r="55" spans="1:66" hidden="1" outlineLevel="1" x14ac:dyDescent="0.25">
      <c r="A55" s="171"/>
      <c r="B55" s="167">
        <v>2011</v>
      </c>
      <c r="C55" s="167"/>
      <c r="D55" s="167"/>
      <c r="E55" s="168"/>
      <c r="F55" s="173"/>
      <c r="G55" s="174">
        <v>2012</v>
      </c>
      <c r="H55" s="175"/>
      <c r="I55" s="175"/>
      <c r="J55" s="176"/>
      <c r="K55" s="154"/>
      <c r="L55" s="160">
        <v>2013</v>
      </c>
      <c r="M55" s="160"/>
      <c r="N55" s="160"/>
      <c r="O55" s="161"/>
      <c r="P55" s="151"/>
      <c r="Q55" s="153">
        <v>2014</v>
      </c>
      <c r="R55" s="153"/>
      <c r="S55" s="153"/>
      <c r="T55" s="154"/>
      <c r="U55" s="151"/>
      <c r="V55" s="153">
        <v>2015</v>
      </c>
      <c r="W55" s="153"/>
      <c r="X55" s="153"/>
      <c r="Y55" s="154"/>
      <c r="Z55" s="151"/>
      <c r="AA55" s="153">
        <v>2016</v>
      </c>
      <c r="AB55" s="153"/>
      <c r="AC55" s="153"/>
      <c r="AD55" s="154"/>
      <c r="AE55" s="151"/>
      <c r="AF55" s="153">
        <v>2017</v>
      </c>
      <c r="AG55" s="153"/>
      <c r="AH55" s="153"/>
      <c r="AI55" s="154"/>
      <c r="AJ55" s="151"/>
      <c r="AK55" s="153">
        <v>2018</v>
      </c>
      <c r="AL55" s="153"/>
      <c r="AM55" s="153"/>
      <c r="AN55" s="154"/>
      <c r="AO55" s="151"/>
      <c r="AP55" s="153">
        <v>2019</v>
      </c>
      <c r="AQ55" s="153"/>
      <c r="AR55" s="153"/>
      <c r="AS55" s="154"/>
      <c r="AT55" s="151"/>
      <c r="AU55" s="153">
        <v>2020</v>
      </c>
      <c r="AV55" s="153"/>
      <c r="AW55" s="153"/>
      <c r="AX55" s="154"/>
      <c r="AY55" s="151"/>
      <c r="AZ55" s="153">
        <v>2021</v>
      </c>
      <c r="BA55" s="153"/>
      <c r="BB55" s="153"/>
      <c r="BC55" s="154"/>
      <c r="BD55" s="151"/>
      <c r="BE55" s="153">
        <v>2022</v>
      </c>
      <c r="BF55" s="153"/>
      <c r="BG55" s="153"/>
      <c r="BH55" s="154"/>
      <c r="BI55" s="151">
        <v>2022</v>
      </c>
      <c r="BJ55" s="153">
        <v>2023</v>
      </c>
      <c r="BK55" s="153"/>
      <c r="BL55" s="153"/>
      <c r="BM55" s="154"/>
      <c r="BN55" s="151">
        <v>2023</v>
      </c>
    </row>
    <row r="56" spans="1:66" hidden="1" outlineLevel="1" x14ac:dyDescent="0.25">
      <c r="A56" s="172"/>
      <c r="B56" s="42" t="s">
        <v>0</v>
      </c>
      <c r="C56" s="42" t="s">
        <v>1</v>
      </c>
      <c r="D56" s="42" t="s">
        <v>2</v>
      </c>
      <c r="E56" s="42" t="s">
        <v>3</v>
      </c>
      <c r="F56" s="170"/>
      <c r="G56" s="43" t="s">
        <v>0</v>
      </c>
      <c r="H56" s="43" t="s">
        <v>1</v>
      </c>
      <c r="I56" s="43" t="s">
        <v>2</v>
      </c>
      <c r="J56" s="43" t="s">
        <v>3</v>
      </c>
      <c r="K56" s="152"/>
      <c r="L56" s="43" t="s">
        <v>0</v>
      </c>
      <c r="M56" s="43" t="s">
        <v>1</v>
      </c>
      <c r="N56" s="43" t="s">
        <v>2</v>
      </c>
      <c r="O56" s="43" t="s">
        <v>3</v>
      </c>
      <c r="P56" s="152"/>
      <c r="Q56" s="42" t="s">
        <v>0</v>
      </c>
      <c r="R56" s="42" t="s">
        <v>1</v>
      </c>
      <c r="S56" s="42" t="s">
        <v>2</v>
      </c>
      <c r="T56" s="42" t="s">
        <v>3</v>
      </c>
      <c r="U56" s="152"/>
      <c r="V56" s="42" t="s">
        <v>0</v>
      </c>
      <c r="W56" s="42" t="s">
        <v>1</v>
      </c>
      <c r="X56" s="42" t="s">
        <v>2</v>
      </c>
      <c r="Y56" s="42" t="s">
        <v>3</v>
      </c>
      <c r="Z56" s="152"/>
      <c r="AA56" s="42" t="s">
        <v>0</v>
      </c>
      <c r="AB56" s="42" t="s">
        <v>1</v>
      </c>
      <c r="AC56" s="42" t="s">
        <v>2</v>
      </c>
      <c r="AD56" s="42" t="s">
        <v>3</v>
      </c>
      <c r="AE56" s="152"/>
      <c r="AF56" s="42" t="s">
        <v>0</v>
      </c>
      <c r="AG56" s="42" t="s">
        <v>1</v>
      </c>
      <c r="AH56" s="42" t="s">
        <v>2</v>
      </c>
      <c r="AI56" s="42" t="s">
        <v>3</v>
      </c>
      <c r="AJ56" s="152"/>
      <c r="AK56" s="42" t="s">
        <v>0</v>
      </c>
      <c r="AL56" s="42" t="s">
        <v>1</v>
      </c>
      <c r="AM56" s="42" t="s">
        <v>2</v>
      </c>
      <c r="AN56" s="42" t="s">
        <v>3</v>
      </c>
      <c r="AO56" s="152"/>
      <c r="AP56" s="42" t="s">
        <v>0</v>
      </c>
      <c r="AQ56" s="42" t="s">
        <v>1</v>
      </c>
      <c r="AR56" s="42" t="s">
        <v>2</v>
      </c>
      <c r="AS56" s="42" t="s">
        <v>3</v>
      </c>
      <c r="AT56" s="152"/>
      <c r="AU56" s="42" t="s">
        <v>0</v>
      </c>
      <c r="AV56" s="42" t="s">
        <v>1</v>
      </c>
      <c r="AW56" s="42" t="s">
        <v>2</v>
      </c>
      <c r="AX56" s="42" t="s">
        <v>3</v>
      </c>
      <c r="AY56" s="152"/>
      <c r="AZ56" s="42" t="s">
        <v>0</v>
      </c>
      <c r="BA56" s="42" t="s">
        <v>1</v>
      </c>
      <c r="BB56" s="42" t="s">
        <v>2</v>
      </c>
      <c r="BC56" s="42" t="s">
        <v>3</v>
      </c>
      <c r="BD56" s="152"/>
      <c r="BE56" s="42" t="s">
        <v>0</v>
      </c>
      <c r="BF56" s="42" t="s">
        <v>1</v>
      </c>
      <c r="BG56" s="42" t="s">
        <v>2</v>
      </c>
      <c r="BH56" s="42" t="s">
        <v>3</v>
      </c>
      <c r="BI56" s="155"/>
      <c r="BJ56" s="93" t="s">
        <v>0</v>
      </c>
      <c r="BK56" s="93" t="s">
        <v>1</v>
      </c>
      <c r="BL56" s="93" t="s">
        <v>2</v>
      </c>
      <c r="BM56" s="93" t="s">
        <v>3</v>
      </c>
      <c r="BN56" s="155"/>
    </row>
    <row r="57" spans="1:66" hidden="1" outlineLevel="1" x14ac:dyDescent="0.25">
      <c r="A57" s="1" t="s">
        <v>12</v>
      </c>
      <c r="B57" s="3">
        <v>26748.728800000001</v>
      </c>
      <c r="C57" s="3">
        <v>32528.309300000001</v>
      </c>
      <c r="D57" s="3">
        <v>38641.293299999998</v>
      </c>
      <c r="E57" s="3">
        <v>43354.615299999998</v>
      </c>
      <c r="F57" s="3"/>
      <c r="G57" s="3">
        <v>47450.1394</v>
      </c>
      <c r="H57" s="3">
        <v>56617.919300000001</v>
      </c>
      <c r="I57" s="3">
        <v>60785.9274</v>
      </c>
      <c r="J57" s="3">
        <v>68669.478499999997</v>
      </c>
      <c r="K57" s="3"/>
      <c r="L57" s="3">
        <v>72230.483300000007</v>
      </c>
      <c r="M57" s="3">
        <v>80723.698699999994</v>
      </c>
      <c r="N57" s="3">
        <v>79107.362500000003</v>
      </c>
      <c r="O57" s="3">
        <v>79331.204400000002</v>
      </c>
      <c r="P57" s="3"/>
      <c r="Q57" s="3">
        <v>82529.529200000004</v>
      </c>
      <c r="R57" s="3">
        <v>88628.735199999996</v>
      </c>
      <c r="S57" s="3">
        <v>98592.431519999998</v>
      </c>
      <c r="T57" s="3">
        <v>90844.508199999997</v>
      </c>
      <c r="U57" s="3"/>
      <c r="V57" s="3">
        <v>91461.686300000001</v>
      </c>
      <c r="W57" s="3">
        <v>100325.1979</v>
      </c>
      <c r="X57" s="3">
        <v>96050.89</v>
      </c>
      <c r="Y57" s="3">
        <v>90496.282800000001</v>
      </c>
      <c r="Z57" s="3"/>
      <c r="AA57" s="3">
        <v>82928.5</v>
      </c>
      <c r="AB57" s="3">
        <v>92441.2</v>
      </c>
      <c r="AC57" s="3">
        <v>9.8000000000000007</v>
      </c>
      <c r="AD57" s="3">
        <v>10.807725899999999</v>
      </c>
      <c r="AE57" s="3"/>
      <c r="AF57" s="3">
        <v>10.939</v>
      </c>
      <c r="AG57" s="3">
        <v>12.276</v>
      </c>
      <c r="AH57" s="3">
        <v>12.603</v>
      </c>
      <c r="AI57" s="3">
        <v>14.07</v>
      </c>
      <c r="AJ57" s="3"/>
      <c r="AK57" s="3">
        <v>13.904</v>
      </c>
      <c r="AL57" s="3">
        <v>14.875999999999999</v>
      </c>
      <c r="AM57" s="3">
        <v>15.595000000000001</v>
      </c>
      <c r="AN57" s="3">
        <v>16.899000000000001</v>
      </c>
      <c r="AO57" s="3"/>
      <c r="AP57" s="3">
        <v>17.033000000000001</v>
      </c>
      <c r="AQ57" s="3">
        <v>18.081</v>
      </c>
      <c r="AR57" s="3">
        <v>19.471</v>
      </c>
      <c r="AS57" s="3">
        <v>21.523</v>
      </c>
      <c r="AT57" s="3"/>
      <c r="AU57" s="3">
        <v>19.814</v>
      </c>
      <c r="AV57" s="3">
        <v>21.766999999999999</v>
      </c>
      <c r="AW57" s="3">
        <v>19.831</v>
      </c>
      <c r="AX57" s="3">
        <v>20.815999999999999</v>
      </c>
      <c r="AY57" s="3"/>
      <c r="AZ57" s="3">
        <v>20.51</v>
      </c>
      <c r="BA57" s="3">
        <v>21.696999999999999</v>
      </c>
      <c r="BB57" s="3">
        <v>23.329000000000001</v>
      </c>
      <c r="BC57" s="3">
        <v>24.934000000000001</v>
      </c>
      <c r="BD57" s="3"/>
      <c r="BE57" s="3">
        <v>24.634</v>
      </c>
      <c r="BF57" s="3">
        <v>26.614000000000001</v>
      </c>
      <c r="BG57" s="3">
        <v>28.216999999999999</v>
      </c>
      <c r="BH57" s="3">
        <v>31.172999999999998</v>
      </c>
      <c r="BJ57" s="3">
        <v>32.292000000000002</v>
      </c>
      <c r="BK57" s="3">
        <v>36.088000000000001</v>
      </c>
      <c r="BL57" s="3">
        <v>38.56200346</v>
      </c>
      <c r="BM57" s="3"/>
    </row>
    <row r="58" spans="1:66" hidden="1" outlineLevel="1" x14ac:dyDescent="0.25"/>
    <row r="59" spans="1:66" hidden="1" outlineLevel="1" x14ac:dyDescent="0.25">
      <c r="A59" s="171"/>
      <c r="B59" s="167">
        <v>2011</v>
      </c>
      <c r="C59" s="167"/>
      <c r="D59" s="167"/>
      <c r="E59" s="168"/>
      <c r="F59" s="173"/>
      <c r="G59" s="174">
        <v>2012</v>
      </c>
      <c r="H59" s="175"/>
      <c r="I59" s="175"/>
      <c r="J59" s="176"/>
      <c r="K59" s="154"/>
      <c r="L59" s="160">
        <v>2013</v>
      </c>
      <c r="M59" s="160"/>
      <c r="N59" s="160"/>
      <c r="O59" s="161"/>
      <c r="P59" s="151"/>
      <c r="Q59" s="153">
        <v>2014</v>
      </c>
      <c r="R59" s="153"/>
      <c r="S59" s="153"/>
      <c r="T59" s="154"/>
      <c r="U59" s="151"/>
      <c r="V59" s="153">
        <v>2015</v>
      </c>
      <c r="W59" s="153"/>
      <c r="X59" s="153"/>
      <c r="Y59" s="154"/>
      <c r="Z59" s="151"/>
      <c r="AA59" s="153">
        <v>2016</v>
      </c>
      <c r="AB59" s="153"/>
      <c r="AC59" s="153"/>
      <c r="AD59" s="154"/>
      <c r="AE59" s="151"/>
      <c r="AF59" s="153">
        <v>2017</v>
      </c>
      <c r="AG59" s="153"/>
      <c r="AH59" s="153"/>
      <c r="AI59" s="154"/>
      <c r="AJ59" s="151"/>
      <c r="AK59" s="153">
        <v>2018</v>
      </c>
      <c r="AL59" s="153"/>
      <c r="AM59" s="153"/>
      <c r="AN59" s="154"/>
      <c r="AO59" s="151"/>
      <c r="AP59" s="153">
        <v>2019</v>
      </c>
      <c r="AQ59" s="153"/>
      <c r="AR59" s="153"/>
      <c r="AS59" s="154"/>
      <c r="AT59" s="151"/>
      <c r="AU59" s="153">
        <v>2020</v>
      </c>
      <c r="AV59" s="153"/>
      <c r="AW59" s="153"/>
      <c r="AX59" s="154"/>
      <c r="AY59" s="151"/>
      <c r="AZ59" s="153">
        <v>2021</v>
      </c>
      <c r="BA59" s="153"/>
      <c r="BB59" s="153"/>
      <c r="BC59" s="154"/>
      <c r="BD59" s="151"/>
      <c r="BE59" s="153">
        <v>2022</v>
      </c>
      <c r="BF59" s="153"/>
      <c r="BG59" s="153"/>
      <c r="BH59" s="154"/>
      <c r="BI59" s="151">
        <v>2022</v>
      </c>
      <c r="BJ59" s="153">
        <v>2023</v>
      </c>
      <c r="BK59" s="153"/>
      <c r="BL59" s="153"/>
      <c r="BM59" s="154"/>
      <c r="BN59" s="151">
        <v>2023</v>
      </c>
    </row>
    <row r="60" spans="1:66" hidden="1" outlineLevel="1" x14ac:dyDescent="0.25">
      <c r="A60" s="172"/>
      <c r="B60" s="42" t="s">
        <v>0</v>
      </c>
      <c r="C60" s="42" t="s">
        <v>1</v>
      </c>
      <c r="D60" s="42" t="s">
        <v>2</v>
      </c>
      <c r="E60" s="42" t="s">
        <v>3</v>
      </c>
      <c r="F60" s="170"/>
      <c r="G60" s="43" t="s">
        <v>0</v>
      </c>
      <c r="H60" s="43" t="s">
        <v>1</v>
      </c>
      <c r="I60" s="43" t="s">
        <v>2</v>
      </c>
      <c r="J60" s="43" t="s">
        <v>3</v>
      </c>
      <c r="K60" s="152"/>
      <c r="L60" s="43" t="s">
        <v>0</v>
      </c>
      <c r="M60" s="43" t="s">
        <v>1</v>
      </c>
      <c r="N60" s="43" t="s">
        <v>2</v>
      </c>
      <c r="O60" s="43" t="s">
        <v>3</v>
      </c>
      <c r="P60" s="152"/>
      <c r="Q60" s="42" t="s">
        <v>0</v>
      </c>
      <c r="R60" s="42" t="s">
        <v>1</v>
      </c>
      <c r="S60" s="42" t="s">
        <v>2</v>
      </c>
      <c r="T60" s="42" t="s">
        <v>3</v>
      </c>
      <c r="U60" s="152"/>
      <c r="V60" s="42" t="s">
        <v>0</v>
      </c>
      <c r="W60" s="42" t="s">
        <v>1</v>
      </c>
      <c r="X60" s="42" t="s">
        <v>2</v>
      </c>
      <c r="Y60" s="42" t="s">
        <v>3</v>
      </c>
      <c r="Z60" s="152"/>
      <c r="AA60" s="42" t="s">
        <v>0</v>
      </c>
      <c r="AB60" s="42" t="s">
        <v>1</v>
      </c>
      <c r="AC60" s="42" t="s">
        <v>2</v>
      </c>
      <c r="AD60" s="42" t="s">
        <v>3</v>
      </c>
      <c r="AE60" s="152"/>
      <c r="AF60" s="42" t="s">
        <v>0</v>
      </c>
      <c r="AG60" s="42" t="s">
        <v>1</v>
      </c>
      <c r="AH60" s="42" t="s">
        <v>2</v>
      </c>
      <c r="AI60" s="42" t="s">
        <v>3</v>
      </c>
      <c r="AJ60" s="152"/>
      <c r="AK60" s="42" t="s">
        <v>0</v>
      </c>
      <c r="AL60" s="42" t="s">
        <v>1</v>
      </c>
      <c r="AM60" s="42" t="s">
        <v>2</v>
      </c>
      <c r="AN60" s="42" t="s">
        <v>3</v>
      </c>
      <c r="AO60" s="152"/>
      <c r="AP60" s="42" t="s">
        <v>0</v>
      </c>
      <c r="AQ60" s="42" t="s">
        <v>1</v>
      </c>
      <c r="AR60" s="42" t="s">
        <v>2</v>
      </c>
      <c r="AS60" s="42" t="s">
        <v>3</v>
      </c>
      <c r="AT60" s="152"/>
      <c r="AU60" s="42" t="s">
        <v>0</v>
      </c>
      <c r="AV60" s="42" t="s">
        <v>1</v>
      </c>
      <c r="AW60" s="42" t="s">
        <v>2</v>
      </c>
      <c r="AX60" s="42" t="s">
        <v>3</v>
      </c>
      <c r="AY60" s="152"/>
      <c r="AZ60" s="42" t="s">
        <v>0</v>
      </c>
      <c r="BA60" s="42" t="s">
        <v>1</v>
      </c>
      <c r="BB60" s="42" t="s">
        <v>2</v>
      </c>
      <c r="BC60" s="42" t="s">
        <v>3</v>
      </c>
      <c r="BD60" s="152"/>
      <c r="BE60" s="42" t="s">
        <v>0</v>
      </c>
      <c r="BF60" s="42" t="s">
        <v>1</v>
      </c>
      <c r="BG60" s="42" t="s">
        <v>2</v>
      </c>
      <c r="BH60" s="42" t="s">
        <v>3</v>
      </c>
      <c r="BI60" s="155"/>
      <c r="BJ60" s="93" t="s">
        <v>0</v>
      </c>
      <c r="BK60" s="93" t="s">
        <v>1</v>
      </c>
      <c r="BL60" s="93" t="s">
        <v>2</v>
      </c>
      <c r="BM60" s="93" t="s">
        <v>3</v>
      </c>
      <c r="BN60" s="155"/>
    </row>
    <row r="61" spans="1:66" hidden="1" outlineLevel="1" x14ac:dyDescent="0.25">
      <c r="A61" s="1" t="s">
        <v>13</v>
      </c>
      <c r="B61" s="3">
        <v>51018.444499999998</v>
      </c>
      <c r="C61" s="3">
        <v>67229.682199999996</v>
      </c>
      <c r="D61" s="3">
        <v>78920.183900000004</v>
      </c>
      <c r="E61" s="3">
        <v>111195.3239</v>
      </c>
      <c r="F61" s="3"/>
      <c r="G61" s="3">
        <v>118482.71189999999</v>
      </c>
      <c r="H61" s="3">
        <v>134342.4111</v>
      </c>
      <c r="I61" s="3">
        <v>150986.84090000001</v>
      </c>
      <c r="J61" s="3">
        <v>161293.76430000001</v>
      </c>
      <c r="K61" s="3"/>
      <c r="L61" s="3">
        <v>167240.80960000001</v>
      </c>
      <c r="M61" s="3">
        <v>175565.44820000001</v>
      </c>
      <c r="N61" s="3">
        <v>183470.19010000001</v>
      </c>
      <c r="O61" s="3">
        <v>193306.78409999999</v>
      </c>
      <c r="P61" s="3"/>
      <c r="Q61" s="3">
        <v>202855.51</v>
      </c>
      <c r="R61" s="3">
        <v>217387.54269999999</v>
      </c>
      <c r="S61" s="3">
        <v>230336.53502000001</v>
      </c>
      <c r="T61" s="3">
        <v>239442.73069999999</v>
      </c>
      <c r="U61" s="3"/>
      <c r="V61" s="3">
        <v>271361.49249999999</v>
      </c>
      <c r="W61" s="3">
        <v>294538.511</v>
      </c>
      <c r="X61" s="3">
        <v>323909.59999999998</v>
      </c>
      <c r="Y61" s="3">
        <v>326938.79879999999</v>
      </c>
      <c r="Z61" s="3"/>
      <c r="AA61" s="3">
        <v>336701.5</v>
      </c>
      <c r="AB61" s="3">
        <v>335264.40000000002</v>
      </c>
      <c r="AC61" s="3">
        <v>32.68</v>
      </c>
      <c r="AD61" s="3">
        <v>33.934965699999999</v>
      </c>
      <c r="AE61" s="3"/>
      <c r="AF61" s="3">
        <v>33.154000000000003</v>
      </c>
      <c r="AG61" s="3">
        <v>36.308999999999997</v>
      </c>
      <c r="AH61" s="3">
        <v>37.091999999999999</v>
      </c>
      <c r="AI61" s="3">
        <v>39.848999999999997</v>
      </c>
      <c r="AJ61" s="3"/>
      <c r="AK61" s="3">
        <v>38.969000000000001</v>
      </c>
      <c r="AL61" s="3">
        <v>39.149000000000001</v>
      </c>
      <c r="AM61" s="3">
        <v>41.225999999999999</v>
      </c>
      <c r="AN61" s="3">
        <v>43.232999999999997</v>
      </c>
      <c r="AO61" s="3"/>
      <c r="AP61" s="3">
        <v>43.860999999999997</v>
      </c>
      <c r="AQ61" s="3">
        <v>43.773000000000003</v>
      </c>
      <c r="AR61" s="3">
        <v>45.295999999999999</v>
      </c>
      <c r="AS61" s="3">
        <v>48.51</v>
      </c>
      <c r="AT61" s="3"/>
      <c r="AU61" s="3">
        <v>52.63</v>
      </c>
      <c r="AV61" s="3">
        <v>50.826000000000001</v>
      </c>
      <c r="AW61" s="3">
        <v>50.387</v>
      </c>
      <c r="AX61" s="3">
        <v>50.801000000000002</v>
      </c>
      <c r="AY61" s="3"/>
      <c r="AZ61" s="3">
        <v>50.896999999999998</v>
      </c>
      <c r="BA61" s="3">
        <v>49.478000000000002</v>
      </c>
      <c r="BB61" s="3">
        <v>50.802999999999997</v>
      </c>
      <c r="BC61" s="3">
        <v>54.350999999999999</v>
      </c>
      <c r="BD61" s="3"/>
      <c r="BE61" s="3">
        <v>56.031999999999996</v>
      </c>
      <c r="BF61" s="3">
        <v>53.871000000000002</v>
      </c>
      <c r="BG61" s="3">
        <v>55.244</v>
      </c>
      <c r="BH61" s="3">
        <v>61.238999999999997</v>
      </c>
      <c r="BJ61" s="3">
        <v>63.088000000000001</v>
      </c>
      <c r="BK61" s="3">
        <v>67.007999999999996</v>
      </c>
      <c r="BL61" s="3">
        <v>71.53255996</v>
      </c>
      <c r="BM61" s="3"/>
    </row>
    <row r="62" spans="1:66" hidden="1" outlineLevel="1" x14ac:dyDescent="0.25"/>
    <row r="63" spans="1:66" hidden="1" outlineLevel="1" x14ac:dyDescent="0.25">
      <c r="A63" s="171"/>
      <c r="B63" s="167">
        <v>2011</v>
      </c>
      <c r="C63" s="167"/>
      <c r="D63" s="167"/>
      <c r="E63" s="168"/>
      <c r="F63" s="173"/>
      <c r="G63" s="174">
        <v>2012</v>
      </c>
      <c r="H63" s="175"/>
      <c r="I63" s="175"/>
      <c r="J63" s="176"/>
      <c r="K63" s="154"/>
      <c r="L63" s="160">
        <v>2013</v>
      </c>
      <c r="M63" s="160"/>
      <c r="N63" s="160"/>
      <c r="O63" s="161"/>
      <c r="P63" s="151"/>
      <c r="Q63" s="153">
        <v>2014</v>
      </c>
      <c r="R63" s="153"/>
      <c r="S63" s="153"/>
      <c r="T63" s="154"/>
      <c r="U63" s="151"/>
      <c r="V63" s="153">
        <v>2015</v>
      </c>
      <c r="W63" s="153"/>
      <c r="X63" s="153"/>
      <c r="Y63" s="154"/>
      <c r="Z63" s="151"/>
      <c r="AA63" s="153">
        <v>2016</v>
      </c>
      <c r="AB63" s="153"/>
      <c r="AC63" s="153"/>
      <c r="AD63" s="154"/>
      <c r="AE63" s="151"/>
      <c r="AF63" s="153">
        <v>2017</v>
      </c>
      <c r="AG63" s="153"/>
      <c r="AH63" s="153"/>
      <c r="AI63" s="154"/>
      <c r="AJ63" s="151"/>
      <c r="AK63" s="153">
        <v>2018</v>
      </c>
      <c r="AL63" s="153"/>
      <c r="AM63" s="153"/>
      <c r="AN63" s="154"/>
      <c r="AO63" s="151"/>
      <c r="AP63" s="153">
        <v>2019</v>
      </c>
      <c r="AQ63" s="153"/>
      <c r="AR63" s="153"/>
      <c r="AS63" s="154"/>
      <c r="AT63" s="151"/>
      <c r="AU63" s="153">
        <v>2020</v>
      </c>
      <c r="AV63" s="153"/>
      <c r="AW63" s="153"/>
      <c r="AX63" s="154"/>
      <c r="AY63" s="151"/>
      <c r="AZ63" s="153">
        <v>2021</v>
      </c>
      <c r="BA63" s="153"/>
      <c r="BB63" s="153"/>
      <c r="BC63" s="154"/>
      <c r="BD63" s="151"/>
      <c r="BE63" s="153">
        <v>2022</v>
      </c>
      <c r="BF63" s="153"/>
      <c r="BG63" s="153"/>
      <c r="BH63" s="154"/>
      <c r="BI63" s="151">
        <v>2022</v>
      </c>
      <c r="BJ63" s="153">
        <v>2023</v>
      </c>
      <c r="BK63" s="153"/>
      <c r="BL63" s="153"/>
      <c r="BM63" s="154"/>
      <c r="BN63" s="151">
        <v>2023</v>
      </c>
    </row>
    <row r="64" spans="1:66" hidden="1" outlineLevel="1" x14ac:dyDescent="0.25">
      <c r="A64" s="172"/>
      <c r="B64" s="42" t="s">
        <v>0</v>
      </c>
      <c r="C64" s="42" t="s">
        <v>1</v>
      </c>
      <c r="D64" s="42" t="s">
        <v>2</v>
      </c>
      <c r="E64" s="42" t="s">
        <v>3</v>
      </c>
      <c r="F64" s="170"/>
      <c r="G64" s="43" t="s">
        <v>0</v>
      </c>
      <c r="H64" s="43" t="s">
        <v>1</v>
      </c>
      <c r="I64" s="43" t="s">
        <v>2</v>
      </c>
      <c r="J64" s="43" t="s">
        <v>3</v>
      </c>
      <c r="K64" s="152"/>
      <c r="L64" s="43" t="s">
        <v>0</v>
      </c>
      <c r="M64" s="43" t="s">
        <v>1</v>
      </c>
      <c r="N64" s="43" t="s">
        <v>2</v>
      </c>
      <c r="O64" s="43" t="s">
        <v>3</v>
      </c>
      <c r="P64" s="152"/>
      <c r="Q64" s="42" t="s">
        <v>0</v>
      </c>
      <c r="R64" s="42" t="s">
        <v>1</v>
      </c>
      <c r="S64" s="42" t="s">
        <v>2</v>
      </c>
      <c r="T64" s="42" t="s">
        <v>3</v>
      </c>
      <c r="U64" s="152"/>
      <c r="V64" s="42" t="s">
        <v>0</v>
      </c>
      <c r="W64" s="42" t="s">
        <v>1</v>
      </c>
      <c r="X64" s="42" t="s">
        <v>2</v>
      </c>
      <c r="Y64" s="42" t="s">
        <v>3</v>
      </c>
      <c r="Z64" s="152"/>
      <c r="AA64" s="42" t="s">
        <v>0</v>
      </c>
      <c r="AB64" s="42" t="s">
        <v>1</v>
      </c>
      <c r="AC64" s="42" t="s">
        <v>2</v>
      </c>
      <c r="AD64" s="42" t="s">
        <v>3</v>
      </c>
      <c r="AE64" s="152"/>
      <c r="AF64" s="42" t="s">
        <v>0</v>
      </c>
      <c r="AG64" s="42" t="s">
        <v>1</v>
      </c>
      <c r="AH64" s="42" t="s">
        <v>2</v>
      </c>
      <c r="AI64" s="42" t="s">
        <v>3</v>
      </c>
      <c r="AJ64" s="152"/>
      <c r="AK64" s="42" t="s">
        <v>0</v>
      </c>
      <c r="AL64" s="42" t="s">
        <v>1</v>
      </c>
      <c r="AM64" s="42" t="s">
        <v>2</v>
      </c>
      <c r="AN64" s="42" t="s">
        <v>3</v>
      </c>
      <c r="AO64" s="152"/>
      <c r="AP64" s="42" t="s">
        <v>0</v>
      </c>
      <c r="AQ64" s="42" t="s">
        <v>1</v>
      </c>
      <c r="AR64" s="42" t="s">
        <v>2</v>
      </c>
      <c r="AS64" s="42" t="s">
        <v>3</v>
      </c>
      <c r="AT64" s="155"/>
      <c r="AU64" s="42" t="s">
        <v>0</v>
      </c>
      <c r="AV64" s="42" t="s">
        <v>1</v>
      </c>
      <c r="AW64" s="42" t="s">
        <v>2</v>
      </c>
      <c r="AX64" s="42" t="s">
        <v>3</v>
      </c>
      <c r="AY64" s="155"/>
      <c r="AZ64" s="42" t="s">
        <v>0</v>
      </c>
      <c r="BA64" s="42" t="s">
        <v>1</v>
      </c>
      <c r="BB64" s="42" t="s">
        <v>2</v>
      </c>
      <c r="BC64" s="42" t="s">
        <v>3</v>
      </c>
      <c r="BD64" s="155"/>
      <c r="BE64" s="42" t="s">
        <v>0</v>
      </c>
      <c r="BF64" s="42" t="s">
        <v>1</v>
      </c>
      <c r="BG64" s="42" t="s">
        <v>2</v>
      </c>
      <c r="BH64" s="42" t="s">
        <v>3</v>
      </c>
      <c r="BI64" s="155"/>
      <c r="BJ64" s="93" t="s">
        <v>0</v>
      </c>
      <c r="BK64" s="93" t="s">
        <v>1</v>
      </c>
      <c r="BL64" s="93" t="s">
        <v>2</v>
      </c>
      <c r="BM64" s="93" t="s">
        <v>3</v>
      </c>
      <c r="BN64" s="155"/>
    </row>
    <row r="65" spans="1:66" ht="30" hidden="1" outlineLevel="1" x14ac:dyDescent="0.25">
      <c r="A65" s="1" t="s">
        <v>20</v>
      </c>
      <c r="B65" s="3">
        <v>72083.899999999994</v>
      </c>
      <c r="C65" s="3">
        <v>88655.5</v>
      </c>
      <c r="D65" s="3">
        <v>96499.9</v>
      </c>
      <c r="E65" s="3">
        <v>115877.4</v>
      </c>
      <c r="F65" s="3"/>
      <c r="G65" s="3">
        <v>122834.7</v>
      </c>
      <c r="H65" s="3">
        <v>133500.20000000001</v>
      </c>
      <c r="I65" s="3">
        <v>151670</v>
      </c>
      <c r="J65" s="3">
        <v>161764.70000000001</v>
      </c>
      <c r="K65" s="3"/>
      <c r="L65" s="3">
        <v>170614.39999999999</v>
      </c>
      <c r="M65" s="3">
        <v>177653.9</v>
      </c>
      <c r="N65" s="3">
        <v>195269.9</v>
      </c>
      <c r="O65" s="3">
        <v>205419.6</v>
      </c>
      <c r="P65" s="3"/>
      <c r="Q65" s="3">
        <v>215669.9319</v>
      </c>
      <c r="R65" s="3">
        <v>221813.11259999999</v>
      </c>
      <c r="S65" s="3">
        <v>229359.1036</v>
      </c>
      <c r="T65" s="3">
        <v>251052.5</v>
      </c>
      <c r="U65" s="3"/>
      <c r="V65" s="3">
        <v>282583.90700000001</v>
      </c>
      <c r="W65" s="3">
        <v>292666.92170000001</v>
      </c>
      <c r="X65" s="3">
        <v>313088.0024</v>
      </c>
      <c r="Y65" s="3">
        <v>308800.56099999999</v>
      </c>
      <c r="Z65" s="3"/>
      <c r="AA65" s="3">
        <v>325933.27399999998</v>
      </c>
      <c r="AB65" s="3">
        <v>318627.66600000003</v>
      </c>
      <c r="AC65" s="3">
        <v>30.181588999999999</v>
      </c>
      <c r="AD65" s="3">
        <v>28.687935</v>
      </c>
      <c r="AE65" s="3"/>
      <c r="AF65" s="3">
        <v>28.119852999999999</v>
      </c>
      <c r="AG65" s="3">
        <v>28.438224000000002</v>
      </c>
      <c r="AH65" s="3">
        <v>29.282506000000001</v>
      </c>
      <c r="AI65" s="3">
        <v>29.730625</v>
      </c>
      <c r="AJ65" s="3"/>
      <c r="AK65" s="3">
        <v>29.829839</v>
      </c>
      <c r="AL65" s="3">
        <v>30.141458</v>
      </c>
      <c r="AM65" s="3">
        <v>31.39471</v>
      </c>
      <c r="AN65" s="3">
        <v>32.464576000000001</v>
      </c>
      <c r="AO65" s="3"/>
      <c r="AP65" s="3">
        <v>32.003867</v>
      </c>
      <c r="AQ65" s="3">
        <v>32.770000000000003</v>
      </c>
      <c r="AR65" s="3">
        <v>32.54</v>
      </c>
      <c r="AS65" s="3">
        <v>34.340000000000003</v>
      </c>
      <c r="AT65" s="3"/>
      <c r="AU65" s="3">
        <v>40.878108318000002</v>
      </c>
      <c r="AV65" s="3">
        <v>38.553445111000002</v>
      </c>
      <c r="AW65" s="3">
        <v>41.849714444</v>
      </c>
      <c r="AX65" s="3">
        <v>42.973362729000002</v>
      </c>
      <c r="AY65" s="3"/>
      <c r="AZ65" s="3">
        <v>41.405203833000002</v>
      </c>
      <c r="BA65" s="3">
        <v>41.855648634588697</v>
      </c>
      <c r="BB65" s="3">
        <v>42.418108640264698</v>
      </c>
      <c r="BC65" s="3">
        <v>43.939523033574304</v>
      </c>
      <c r="BD65" s="3"/>
      <c r="BE65" s="3">
        <v>48.951456954526094</v>
      </c>
      <c r="BF65" s="3">
        <v>45.785348048269498</v>
      </c>
      <c r="BG65" s="3">
        <v>42.219655499822295</v>
      </c>
      <c r="BH65" s="3">
        <v>45.128673321869421</v>
      </c>
      <c r="BJ65" s="3">
        <v>45.702445125393901</v>
      </c>
      <c r="BK65" s="3">
        <v>47.4375825320218</v>
      </c>
      <c r="BL65" s="3"/>
    </row>
    <row r="66" spans="1:66" hidden="1" outlineLevel="1" x14ac:dyDescent="0.25"/>
    <row r="67" spans="1:66" hidden="1" outlineLevel="1" x14ac:dyDescent="0.25">
      <c r="A67" s="171"/>
      <c r="B67" s="167">
        <v>2011</v>
      </c>
      <c r="C67" s="167"/>
      <c r="D67" s="167"/>
      <c r="E67" s="168"/>
      <c r="F67" s="173">
        <v>2011</v>
      </c>
      <c r="G67" s="174">
        <v>2012</v>
      </c>
      <c r="H67" s="175"/>
      <c r="I67" s="175"/>
      <c r="J67" s="176"/>
      <c r="K67" s="154">
        <v>2012</v>
      </c>
      <c r="L67" s="160">
        <v>2013</v>
      </c>
      <c r="M67" s="160"/>
      <c r="N67" s="160"/>
      <c r="O67" s="161"/>
      <c r="P67" s="151">
        <v>2013</v>
      </c>
      <c r="Q67" s="153">
        <v>2014</v>
      </c>
      <c r="R67" s="153"/>
      <c r="S67" s="153"/>
      <c r="T67" s="154"/>
      <c r="U67" s="151">
        <v>2014</v>
      </c>
      <c r="V67" s="153">
        <v>2015</v>
      </c>
      <c r="W67" s="153"/>
      <c r="X67" s="153"/>
      <c r="Y67" s="154"/>
      <c r="Z67" s="151">
        <v>2015</v>
      </c>
      <c r="AA67" s="153">
        <v>2016</v>
      </c>
      <c r="AB67" s="153"/>
      <c r="AC67" s="153"/>
      <c r="AD67" s="154"/>
      <c r="AE67" s="151">
        <v>2016</v>
      </c>
      <c r="AF67" s="153">
        <v>2017</v>
      </c>
      <c r="AG67" s="153"/>
      <c r="AH67" s="153"/>
      <c r="AI67" s="154"/>
      <c r="AJ67" s="151">
        <v>2017</v>
      </c>
      <c r="AK67" s="153">
        <v>2018</v>
      </c>
      <c r="AL67" s="153"/>
      <c r="AM67" s="153"/>
      <c r="AN67" s="154"/>
      <c r="AO67" s="151">
        <v>2018</v>
      </c>
      <c r="AP67" s="153">
        <v>2019</v>
      </c>
      <c r="AQ67" s="153"/>
      <c r="AR67" s="153"/>
      <c r="AS67" s="154"/>
      <c r="AT67" s="151">
        <v>2019</v>
      </c>
      <c r="AU67" s="153">
        <v>2020</v>
      </c>
      <c r="AV67" s="153"/>
      <c r="AW67" s="153"/>
      <c r="AX67" s="154"/>
      <c r="AY67" s="151">
        <v>2020</v>
      </c>
      <c r="AZ67" s="153">
        <v>2021</v>
      </c>
      <c r="BA67" s="153"/>
      <c r="BB67" s="153"/>
      <c r="BC67" s="154"/>
      <c r="BD67" s="157">
        <v>2021</v>
      </c>
      <c r="BE67" s="156">
        <v>2022</v>
      </c>
      <c r="BF67" s="156"/>
      <c r="BG67" s="156"/>
      <c r="BH67" s="156"/>
      <c r="BI67" s="156">
        <v>2022</v>
      </c>
      <c r="BJ67" s="153">
        <v>2023</v>
      </c>
      <c r="BK67" s="153"/>
      <c r="BL67" s="153"/>
      <c r="BM67" s="154"/>
      <c r="BN67" s="156">
        <v>2023</v>
      </c>
    </row>
    <row r="68" spans="1:66" hidden="1" outlineLevel="1" x14ac:dyDescent="0.25">
      <c r="A68" s="172"/>
      <c r="B68" s="42" t="s">
        <v>0</v>
      </c>
      <c r="C68" s="42" t="s">
        <v>1</v>
      </c>
      <c r="D68" s="42" t="s">
        <v>2</v>
      </c>
      <c r="E68" s="42" t="s">
        <v>3</v>
      </c>
      <c r="F68" s="170"/>
      <c r="G68" s="43" t="s">
        <v>0</v>
      </c>
      <c r="H68" s="43" t="s">
        <v>1</v>
      </c>
      <c r="I68" s="43" t="s">
        <v>2</v>
      </c>
      <c r="J68" s="43" t="s">
        <v>3</v>
      </c>
      <c r="K68" s="152"/>
      <c r="L68" s="43" t="s">
        <v>0</v>
      </c>
      <c r="M68" s="43" t="s">
        <v>1</v>
      </c>
      <c r="N68" s="43" t="s">
        <v>2</v>
      </c>
      <c r="O68" s="43" t="s">
        <v>3</v>
      </c>
      <c r="P68" s="152"/>
      <c r="Q68" s="42" t="s">
        <v>0</v>
      </c>
      <c r="R68" s="42" t="s">
        <v>1</v>
      </c>
      <c r="S68" s="42" t="s">
        <v>2</v>
      </c>
      <c r="T68" s="42" t="s">
        <v>3</v>
      </c>
      <c r="U68" s="152"/>
      <c r="V68" s="42" t="s">
        <v>0</v>
      </c>
      <c r="W68" s="42" t="s">
        <v>1</v>
      </c>
      <c r="X68" s="42" t="s">
        <v>2</v>
      </c>
      <c r="Y68" s="42" t="s">
        <v>3</v>
      </c>
      <c r="Z68" s="152"/>
      <c r="AA68" s="42" t="s">
        <v>0</v>
      </c>
      <c r="AB68" s="42" t="s">
        <v>1</v>
      </c>
      <c r="AC68" s="42" t="s">
        <v>2</v>
      </c>
      <c r="AD68" s="42" t="s">
        <v>3</v>
      </c>
      <c r="AE68" s="152"/>
      <c r="AF68" s="42" t="s">
        <v>0</v>
      </c>
      <c r="AG68" s="42" t="s">
        <v>1</v>
      </c>
      <c r="AH68" s="42" t="s">
        <v>2</v>
      </c>
      <c r="AI68" s="42" t="s">
        <v>3</v>
      </c>
      <c r="AJ68" s="152"/>
      <c r="AK68" s="42" t="s">
        <v>0</v>
      </c>
      <c r="AL68" s="42" t="s">
        <v>1</v>
      </c>
      <c r="AM68" s="42" t="s">
        <v>2</v>
      </c>
      <c r="AN68" s="42" t="s">
        <v>3</v>
      </c>
      <c r="AO68" s="152"/>
      <c r="AP68" s="42" t="s">
        <v>0</v>
      </c>
      <c r="AQ68" s="42" t="s">
        <v>1</v>
      </c>
      <c r="AR68" s="42" t="s">
        <v>2</v>
      </c>
      <c r="AS68" s="42" t="s">
        <v>3</v>
      </c>
      <c r="AT68" s="152"/>
      <c r="AU68" s="42" t="s">
        <v>0</v>
      </c>
      <c r="AV68" s="42" t="s">
        <v>1</v>
      </c>
      <c r="AW68" s="42" t="s">
        <v>2</v>
      </c>
      <c r="AX68" s="42" t="s">
        <v>3</v>
      </c>
      <c r="AY68" s="155"/>
      <c r="AZ68" s="42" t="s">
        <v>0</v>
      </c>
      <c r="BA68" s="42" t="s">
        <v>1</v>
      </c>
      <c r="BB68" s="42" t="s">
        <v>2</v>
      </c>
      <c r="BC68" s="42" t="s">
        <v>3</v>
      </c>
      <c r="BD68" s="158"/>
      <c r="BE68" s="60" t="s">
        <v>0</v>
      </c>
      <c r="BF68" s="60" t="s">
        <v>1</v>
      </c>
      <c r="BG68" s="60" t="s">
        <v>2</v>
      </c>
      <c r="BH68" s="60" t="s">
        <v>3</v>
      </c>
      <c r="BI68" s="156"/>
      <c r="BJ68" s="94" t="s">
        <v>0</v>
      </c>
      <c r="BK68" s="94" t="s">
        <v>1</v>
      </c>
      <c r="BL68" s="94" t="s">
        <v>2</v>
      </c>
      <c r="BM68" s="94" t="s">
        <v>3</v>
      </c>
      <c r="BN68" s="156"/>
    </row>
    <row r="69" spans="1:66" ht="30" hidden="1" outlineLevel="1" x14ac:dyDescent="0.25">
      <c r="A69" s="87" t="s">
        <v>36</v>
      </c>
      <c r="B69" s="3">
        <v>1961.4436573</v>
      </c>
      <c r="C69" s="3">
        <v>4490.1714136999999</v>
      </c>
      <c r="D69" s="3">
        <v>7489.4954502000001</v>
      </c>
      <c r="E69" s="3">
        <v>11913.1642907</v>
      </c>
      <c r="F69" s="3">
        <v>11900.609999999999</v>
      </c>
      <c r="G69" s="3">
        <v>4724.3074035999998</v>
      </c>
      <c r="H69" s="3">
        <v>10088.683777200002</v>
      </c>
      <c r="I69" s="3">
        <v>15801.9233857</v>
      </c>
      <c r="J69" s="3">
        <v>22428.176923599996</v>
      </c>
      <c r="K69" s="3">
        <v>22409.969999999998</v>
      </c>
      <c r="L69" s="3">
        <v>6344.4086772000001</v>
      </c>
      <c r="M69" s="3">
        <v>13275.454419199999</v>
      </c>
      <c r="N69" s="3">
        <v>20475.7825233</v>
      </c>
      <c r="O69" s="3">
        <v>27968.176164</v>
      </c>
      <c r="P69" s="3">
        <v>27939.61075</v>
      </c>
      <c r="Q69" s="3">
        <v>6889.5306</v>
      </c>
      <c r="R69" s="3">
        <v>14753.5581</v>
      </c>
      <c r="S69" s="3">
        <v>23079.0197271</v>
      </c>
      <c r="T69" s="3">
        <v>32673.6426746</v>
      </c>
      <c r="U69" s="3">
        <v>32729.759999999998</v>
      </c>
      <c r="V69" s="3">
        <v>8523.0282399999996</v>
      </c>
      <c r="W69" s="3">
        <v>17903.660997799998</v>
      </c>
      <c r="X69" s="3">
        <v>27524.2981578</v>
      </c>
      <c r="Y69" s="3">
        <v>38015.234907799997</v>
      </c>
      <c r="Z69" s="3">
        <v>38010.07</v>
      </c>
      <c r="AA69" s="3">
        <v>9126.4915619999992</v>
      </c>
      <c r="AB69" s="3">
        <v>19373.0845577</v>
      </c>
      <c r="AC69" s="3">
        <v>29346.2463699</v>
      </c>
      <c r="AD69" s="3">
        <v>40467.352454100001</v>
      </c>
      <c r="AE69" s="3">
        <v>40408.783892300002</v>
      </c>
      <c r="AF69" s="3">
        <v>9850.6128129999997</v>
      </c>
      <c r="AG69" s="3">
        <v>20947.3811308</v>
      </c>
      <c r="AH69" s="3">
        <v>32169.3002566</v>
      </c>
      <c r="AI69" s="3">
        <v>46415.929471999996</v>
      </c>
      <c r="AJ69" s="3">
        <v>46415.929471999996</v>
      </c>
      <c r="AK69" s="3">
        <v>12598.048319899999</v>
      </c>
      <c r="AL69" s="3">
        <v>26443.838319900002</v>
      </c>
      <c r="AM69" s="3">
        <v>39365.833757400003</v>
      </c>
      <c r="AN69" s="3">
        <v>55097.181465920003</v>
      </c>
      <c r="AO69" s="3">
        <v>55097.181465920003</v>
      </c>
      <c r="AP69" s="3">
        <v>13312.764005000001</v>
      </c>
      <c r="AQ69" s="3">
        <v>28011.731777699999</v>
      </c>
      <c r="AR69" s="3">
        <v>42861.890941099999</v>
      </c>
      <c r="AS69" s="3">
        <v>58491.327219300008</v>
      </c>
      <c r="AT69" s="3">
        <v>58491.327219300008</v>
      </c>
      <c r="AU69" s="3">
        <v>13845.375297700002</v>
      </c>
      <c r="AV69" s="3">
        <v>28021.431193400003</v>
      </c>
      <c r="AW69" s="3">
        <v>42969.630970700004</v>
      </c>
      <c r="AX69" s="2">
        <v>60266.852578919999</v>
      </c>
      <c r="AY69" s="3">
        <v>60266.852578899998</v>
      </c>
      <c r="AZ69" s="3">
        <v>15097.802033349999</v>
      </c>
      <c r="BA69" s="3">
        <v>32712.19002554</v>
      </c>
      <c r="BB69" s="3">
        <v>50051.581937049996</v>
      </c>
      <c r="BC69" s="3">
        <v>69923.965003560006</v>
      </c>
      <c r="BD69" s="6">
        <v>69923.965003560006</v>
      </c>
      <c r="BE69" s="3">
        <v>17255.633569670001</v>
      </c>
      <c r="BF69" s="3">
        <v>34345.826015520004</v>
      </c>
      <c r="BG69" s="51"/>
      <c r="BH69" s="51"/>
      <c r="BI69" s="51"/>
      <c r="BJ69" s="3"/>
      <c r="BK69" s="3"/>
      <c r="BL69" s="51"/>
      <c r="BM69" s="51"/>
      <c r="BN69" s="51"/>
    </row>
    <row r="70" spans="1:66" hidden="1" outlineLevel="1" x14ac:dyDescent="0.25">
      <c r="A70" s="88"/>
    </row>
    <row r="71" spans="1:66" hidden="1" outlineLevel="1" x14ac:dyDescent="0.25">
      <c r="A71" s="182"/>
      <c r="B71" s="167">
        <v>2011</v>
      </c>
      <c r="C71" s="167"/>
      <c r="D71" s="167"/>
      <c r="E71" s="168"/>
      <c r="F71" s="173">
        <v>2011</v>
      </c>
      <c r="G71" s="174">
        <v>2012</v>
      </c>
      <c r="H71" s="175"/>
      <c r="I71" s="175"/>
      <c r="J71" s="176"/>
      <c r="K71" s="154">
        <v>2012</v>
      </c>
      <c r="L71" s="160">
        <v>2013</v>
      </c>
      <c r="M71" s="160"/>
      <c r="N71" s="160"/>
      <c r="O71" s="161"/>
      <c r="P71" s="151">
        <v>2013</v>
      </c>
      <c r="Q71" s="153">
        <v>2014</v>
      </c>
      <c r="R71" s="153"/>
      <c r="S71" s="153"/>
      <c r="T71" s="154"/>
      <c r="U71" s="151">
        <v>2014</v>
      </c>
      <c r="V71" s="153">
        <v>2015</v>
      </c>
      <c r="W71" s="153"/>
      <c r="X71" s="153"/>
      <c r="Y71" s="154"/>
      <c r="Z71" s="151">
        <v>2015</v>
      </c>
      <c r="AA71" s="153">
        <v>2016</v>
      </c>
      <c r="AB71" s="153"/>
      <c r="AC71" s="153"/>
      <c r="AD71" s="154"/>
      <c r="AE71" s="151">
        <v>2016</v>
      </c>
      <c r="AF71" s="153">
        <v>2017</v>
      </c>
      <c r="AG71" s="153"/>
      <c r="AH71" s="153"/>
      <c r="AI71" s="154"/>
      <c r="AJ71" s="151">
        <v>2017</v>
      </c>
      <c r="AK71" s="153">
        <v>2018</v>
      </c>
      <c r="AL71" s="153"/>
      <c r="AM71" s="153"/>
      <c r="AN71" s="154"/>
      <c r="AO71" s="151">
        <v>2018</v>
      </c>
      <c r="AP71" s="153">
        <v>2019</v>
      </c>
      <c r="AQ71" s="153"/>
      <c r="AR71" s="153"/>
      <c r="AS71" s="154"/>
      <c r="AT71" s="151">
        <v>2019</v>
      </c>
      <c r="AU71" s="153">
        <v>2020</v>
      </c>
      <c r="AV71" s="153"/>
      <c r="AW71" s="153"/>
      <c r="AX71" s="154"/>
      <c r="AY71" s="151">
        <v>2020</v>
      </c>
      <c r="AZ71" s="153">
        <v>2021</v>
      </c>
      <c r="BA71" s="153"/>
      <c r="BB71" s="153"/>
      <c r="BC71" s="154"/>
      <c r="BD71" s="157">
        <v>2021</v>
      </c>
      <c r="BE71" s="156">
        <v>2022</v>
      </c>
      <c r="BF71" s="156"/>
      <c r="BG71" s="156"/>
      <c r="BH71" s="156"/>
      <c r="BI71" s="156">
        <v>2022</v>
      </c>
      <c r="BJ71" s="153">
        <v>2023</v>
      </c>
      <c r="BK71" s="153"/>
      <c r="BL71" s="153"/>
      <c r="BM71" s="154"/>
      <c r="BN71" s="156">
        <v>2023</v>
      </c>
    </row>
    <row r="72" spans="1:66" hidden="1" outlineLevel="1" x14ac:dyDescent="0.25">
      <c r="A72" s="183"/>
      <c r="B72" s="42" t="s">
        <v>0</v>
      </c>
      <c r="C72" s="42" t="s">
        <v>1</v>
      </c>
      <c r="D72" s="42" t="s">
        <v>2</v>
      </c>
      <c r="E72" s="42" t="s">
        <v>3</v>
      </c>
      <c r="F72" s="170"/>
      <c r="G72" s="43" t="s">
        <v>0</v>
      </c>
      <c r="H72" s="43" t="s">
        <v>1</v>
      </c>
      <c r="I72" s="43" t="s">
        <v>2</v>
      </c>
      <c r="J72" s="43" t="s">
        <v>3</v>
      </c>
      <c r="K72" s="152"/>
      <c r="L72" s="43" t="s">
        <v>0</v>
      </c>
      <c r="M72" s="43" t="s">
        <v>1</v>
      </c>
      <c r="N72" s="43" t="s">
        <v>2</v>
      </c>
      <c r="O72" s="43" t="s">
        <v>3</v>
      </c>
      <c r="P72" s="152"/>
      <c r="Q72" s="42" t="s">
        <v>0</v>
      </c>
      <c r="R72" s="42" t="s">
        <v>1</v>
      </c>
      <c r="S72" s="42" t="s">
        <v>2</v>
      </c>
      <c r="T72" s="42" t="s">
        <v>3</v>
      </c>
      <c r="U72" s="152"/>
      <c r="V72" s="42" t="s">
        <v>0</v>
      </c>
      <c r="W72" s="42" t="s">
        <v>1</v>
      </c>
      <c r="X72" s="42" t="s">
        <v>2</v>
      </c>
      <c r="Y72" s="42" t="s">
        <v>3</v>
      </c>
      <c r="Z72" s="152"/>
      <c r="AA72" s="42" t="s">
        <v>0</v>
      </c>
      <c r="AB72" s="42" t="s">
        <v>1</v>
      </c>
      <c r="AC72" s="42" t="s">
        <v>2</v>
      </c>
      <c r="AD72" s="42" t="s">
        <v>3</v>
      </c>
      <c r="AE72" s="152"/>
      <c r="AF72" s="42" t="s">
        <v>0</v>
      </c>
      <c r="AG72" s="42" t="s">
        <v>1</v>
      </c>
      <c r="AH72" s="42" t="s">
        <v>2</v>
      </c>
      <c r="AI72" s="42" t="s">
        <v>3</v>
      </c>
      <c r="AJ72" s="152"/>
      <c r="AK72" s="42" t="s">
        <v>0</v>
      </c>
      <c r="AL72" s="42" t="s">
        <v>1</v>
      </c>
      <c r="AM72" s="42" t="s">
        <v>2</v>
      </c>
      <c r="AN72" s="42" t="s">
        <v>3</v>
      </c>
      <c r="AO72" s="152"/>
      <c r="AP72" s="42" t="s">
        <v>0</v>
      </c>
      <c r="AQ72" s="42" t="s">
        <v>1</v>
      </c>
      <c r="AR72" s="42" t="s">
        <v>2</v>
      </c>
      <c r="AS72" s="42" t="s">
        <v>3</v>
      </c>
      <c r="AT72" s="152"/>
      <c r="AU72" s="42" t="s">
        <v>0</v>
      </c>
      <c r="AV72" s="42" t="s">
        <v>1</v>
      </c>
      <c r="AW72" s="42" t="s">
        <v>2</v>
      </c>
      <c r="AX72" s="42" t="s">
        <v>3</v>
      </c>
      <c r="AY72" s="155"/>
      <c r="AZ72" s="42" t="s">
        <v>0</v>
      </c>
      <c r="BA72" s="42" t="s">
        <v>1</v>
      </c>
      <c r="BB72" s="42" t="s">
        <v>2</v>
      </c>
      <c r="BC72" s="42" t="s">
        <v>3</v>
      </c>
      <c r="BD72" s="158"/>
      <c r="BE72" s="60" t="s">
        <v>0</v>
      </c>
      <c r="BF72" s="60" t="s">
        <v>1</v>
      </c>
      <c r="BG72" s="60" t="s">
        <v>2</v>
      </c>
      <c r="BH72" s="60" t="s">
        <v>3</v>
      </c>
      <c r="BI72" s="156"/>
      <c r="BJ72" s="94" t="s">
        <v>0</v>
      </c>
      <c r="BK72" s="94" t="s">
        <v>1</v>
      </c>
      <c r="BL72" s="94" t="s">
        <v>2</v>
      </c>
      <c r="BM72" s="94" t="s">
        <v>3</v>
      </c>
      <c r="BN72" s="156"/>
    </row>
    <row r="73" spans="1:66" ht="30" hidden="1" outlineLevel="1" x14ac:dyDescent="0.25">
      <c r="A73" s="87" t="s">
        <v>37</v>
      </c>
      <c r="B73" s="3">
        <v>1900.5679633</v>
      </c>
      <c r="C73" s="3">
        <v>4228.0378019999998</v>
      </c>
      <c r="D73" s="3">
        <v>6965.8356446999996</v>
      </c>
      <c r="E73" s="3">
        <v>10974.373279200001</v>
      </c>
      <c r="F73" s="3">
        <v>10993.349999999999</v>
      </c>
      <c r="G73" s="3">
        <v>4332.6758583000001</v>
      </c>
      <c r="H73" s="3">
        <v>9627.0251057999994</v>
      </c>
      <c r="I73" s="3">
        <v>14879.680574599999</v>
      </c>
      <c r="J73" s="3">
        <v>21996.397180200001</v>
      </c>
      <c r="K73" s="3">
        <v>21978.17</v>
      </c>
      <c r="L73" s="3">
        <v>5976.5271168999998</v>
      </c>
      <c r="M73" s="3">
        <v>12761.5423837</v>
      </c>
      <c r="N73" s="3">
        <v>19819.583818800002</v>
      </c>
      <c r="O73" s="3">
        <v>28105.695765699998</v>
      </c>
      <c r="P73" s="3">
        <v>28077.14</v>
      </c>
      <c r="Q73" s="3">
        <v>6722.6063999999997</v>
      </c>
      <c r="R73" s="3">
        <v>14584.2827</v>
      </c>
      <c r="S73" s="3">
        <v>22481.444199999998</v>
      </c>
      <c r="T73" s="3">
        <v>32012.3052513</v>
      </c>
      <c r="U73" s="3">
        <v>32068.059999999998</v>
      </c>
      <c r="V73" s="3">
        <v>7815.7866000000004</v>
      </c>
      <c r="W73" s="3">
        <v>16212.045403300001</v>
      </c>
      <c r="X73" s="3">
        <v>25255.204023300001</v>
      </c>
      <c r="Y73" s="3">
        <v>35658.177353399995</v>
      </c>
      <c r="Z73" s="3">
        <v>35973.170000000006</v>
      </c>
      <c r="AA73" s="3">
        <v>8544.5831020000005</v>
      </c>
      <c r="AB73" s="3">
        <v>18360.047853299999</v>
      </c>
      <c r="AC73" s="3">
        <v>27562.480753299998</v>
      </c>
      <c r="AD73" s="3">
        <v>38484.122577100003</v>
      </c>
      <c r="AE73" s="3">
        <v>38804.046193200003</v>
      </c>
      <c r="AF73" s="3">
        <v>9378.1498513999995</v>
      </c>
      <c r="AG73" s="3">
        <v>19583.2217036</v>
      </c>
      <c r="AH73" s="3">
        <v>29149.543651700002</v>
      </c>
      <c r="AI73" s="3">
        <v>44170.2762774</v>
      </c>
      <c r="AJ73" s="3">
        <v>44170.2762774</v>
      </c>
      <c r="AK73" s="3">
        <v>10984.1478315</v>
      </c>
      <c r="AL73" s="3">
        <v>22986.197831499998</v>
      </c>
      <c r="AM73" s="3">
        <v>34888.772909200001</v>
      </c>
      <c r="AN73" s="2">
        <v>50070.435524493994</v>
      </c>
      <c r="AO73" s="2">
        <v>50070.435524493994</v>
      </c>
      <c r="AP73" s="3">
        <v>12126.619786399999</v>
      </c>
      <c r="AQ73" s="3">
        <v>25480.767016200003</v>
      </c>
      <c r="AR73" s="3">
        <v>39159.595074899997</v>
      </c>
      <c r="AS73" s="3">
        <v>55159.508258599999</v>
      </c>
      <c r="AT73" s="3">
        <v>55159.508258599999</v>
      </c>
      <c r="AU73" s="3">
        <v>13448.977271199999</v>
      </c>
      <c r="AV73" s="3">
        <v>30190.313482100002</v>
      </c>
      <c r="AW73" s="3">
        <v>44863.865848099995</v>
      </c>
      <c r="AX73" s="2">
        <v>62680.563944280009</v>
      </c>
      <c r="AY73" s="3">
        <v>62680.563944299996</v>
      </c>
      <c r="AZ73" s="3">
        <v>16593.867109399998</v>
      </c>
      <c r="BA73" s="3">
        <v>33514.251206200002</v>
      </c>
      <c r="BB73" s="3">
        <v>49649.120970099997</v>
      </c>
      <c r="BC73" s="3">
        <v>69466.264251429981</v>
      </c>
      <c r="BD73" s="6">
        <v>69466.264251429981</v>
      </c>
      <c r="BE73" s="3">
        <v>16344.832238620002</v>
      </c>
      <c r="BF73" s="3">
        <v>35988.30692707</v>
      </c>
      <c r="BG73" s="51"/>
      <c r="BH73" s="51"/>
      <c r="BI73" s="51"/>
      <c r="BJ73" s="51"/>
      <c r="BK73" s="51"/>
      <c r="BL73" s="51"/>
      <c r="BM73" s="51"/>
      <c r="BN73" s="51"/>
    </row>
    <row r="74" spans="1:66" hidden="1" outlineLevel="1" x14ac:dyDescent="0.25">
      <c r="A74" s="88"/>
    </row>
    <row r="75" spans="1:66" hidden="1" outlineLevel="1" x14ac:dyDescent="0.25">
      <c r="A75" s="182"/>
      <c r="B75" s="167">
        <v>2011</v>
      </c>
      <c r="C75" s="167"/>
      <c r="D75" s="167"/>
      <c r="E75" s="168"/>
      <c r="F75" s="173">
        <v>2011</v>
      </c>
      <c r="G75" s="174">
        <v>2012</v>
      </c>
      <c r="H75" s="175"/>
      <c r="I75" s="175"/>
      <c r="J75" s="176"/>
      <c r="K75" s="154">
        <v>2012</v>
      </c>
      <c r="L75" s="160">
        <v>2013</v>
      </c>
      <c r="M75" s="160"/>
      <c r="N75" s="160"/>
      <c r="O75" s="161"/>
      <c r="P75" s="151">
        <v>2013</v>
      </c>
      <c r="Q75" s="153">
        <v>2014</v>
      </c>
      <c r="R75" s="153"/>
      <c r="S75" s="153"/>
      <c r="T75" s="154"/>
      <c r="U75" s="151">
        <v>2014</v>
      </c>
      <c r="V75" s="153">
        <v>2015</v>
      </c>
      <c r="W75" s="153"/>
      <c r="X75" s="153"/>
      <c r="Y75" s="154"/>
      <c r="Z75" s="151">
        <v>2015</v>
      </c>
      <c r="AA75" s="153">
        <v>2016</v>
      </c>
      <c r="AB75" s="153"/>
      <c r="AC75" s="153"/>
      <c r="AD75" s="154"/>
      <c r="AE75" s="151">
        <v>2016</v>
      </c>
      <c r="AF75" s="153">
        <v>2017</v>
      </c>
      <c r="AG75" s="153"/>
      <c r="AH75" s="153"/>
      <c r="AI75" s="154"/>
      <c r="AJ75" s="151">
        <v>2017</v>
      </c>
      <c r="AK75" s="153">
        <v>2018</v>
      </c>
      <c r="AL75" s="153"/>
      <c r="AM75" s="153"/>
      <c r="AN75" s="154"/>
      <c r="AO75" s="151">
        <v>2018</v>
      </c>
      <c r="AP75" s="153">
        <v>2019</v>
      </c>
      <c r="AQ75" s="153"/>
      <c r="AR75" s="153"/>
      <c r="AS75" s="154"/>
      <c r="AT75" s="151">
        <v>2019</v>
      </c>
      <c r="AU75" s="153">
        <v>2020</v>
      </c>
      <c r="AV75" s="153"/>
      <c r="AW75" s="153"/>
      <c r="AX75" s="154"/>
      <c r="AY75" s="151">
        <v>2020</v>
      </c>
      <c r="AZ75" s="153">
        <v>2021</v>
      </c>
      <c r="BA75" s="153"/>
      <c r="BB75" s="153"/>
      <c r="BC75" s="154"/>
      <c r="BD75" s="157">
        <v>2021</v>
      </c>
      <c r="BE75" s="156">
        <v>2022</v>
      </c>
      <c r="BF75" s="156"/>
      <c r="BG75" s="156"/>
      <c r="BH75" s="156"/>
      <c r="BI75" s="156">
        <v>2022</v>
      </c>
      <c r="BJ75" s="153">
        <v>2023</v>
      </c>
      <c r="BK75" s="153"/>
      <c r="BL75" s="153"/>
      <c r="BM75" s="154"/>
      <c r="BN75" s="156">
        <v>2023</v>
      </c>
    </row>
    <row r="76" spans="1:66" hidden="1" outlineLevel="1" x14ac:dyDescent="0.25">
      <c r="A76" s="183"/>
      <c r="B76" s="42" t="s">
        <v>0</v>
      </c>
      <c r="C76" s="42" t="s">
        <v>1</v>
      </c>
      <c r="D76" s="42" t="s">
        <v>2</v>
      </c>
      <c r="E76" s="42" t="s">
        <v>3</v>
      </c>
      <c r="F76" s="170"/>
      <c r="G76" s="43" t="s">
        <v>0</v>
      </c>
      <c r="H76" s="43" t="s">
        <v>1</v>
      </c>
      <c r="I76" s="43" t="s">
        <v>2</v>
      </c>
      <c r="J76" s="43" t="s">
        <v>3</v>
      </c>
      <c r="K76" s="152"/>
      <c r="L76" s="43" t="s">
        <v>0</v>
      </c>
      <c r="M76" s="43" t="s">
        <v>1</v>
      </c>
      <c r="N76" s="43" t="s">
        <v>2</v>
      </c>
      <c r="O76" s="43" t="s">
        <v>3</v>
      </c>
      <c r="P76" s="152"/>
      <c r="Q76" s="42" t="s">
        <v>0</v>
      </c>
      <c r="R76" s="42" t="s">
        <v>1</v>
      </c>
      <c r="S76" s="42" t="s">
        <v>2</v>
      </c>
      <c r="T76" s="42" t="s">
        <v>3</v>
      </c>
      <c r="U76" s="152"/>
      <c r="V76" s="42" t="s">
        <v>0</v>
      </c>
      <c r="W76" s="42" t="s">
        <v>1</v>
      </c>
      <c r="X76" s="42" t="s">
        <v>2</v>
      </c>
      <c r="Y76" s="42" t="s">
        <v>3</v>
      </c>
      <c r="Z76" s="152"/>
      <c r="AA76" s="42" t="s">
        <v>0</v>
      </c>
      <c r="AB76" s="42" t="s">
        <v>1</v>
      </c>
      <c r="AC76" s="42" t="s">
        <v>2</v>
      </c>
      <c r="AD76" s="42" t="s">
        <v>3</v>
      </c>
      <c r="AE76" s="152"/>
      <c r="AF76" s="42" t="s">
        <v>0</v>
      </c>
      <c r="AG76" s="42" t="s">
        <v>1</v>
      </c>
      <c r="AH76" s="42" t="s">
        <v>2</v>
      </c>
      <c r="AI76" s="42" t="s">
        <v>3</v>
      </c>
      <c r="AJ76" s="152"/>
      <c r="AK76" s="42" t="s">
        <v>0</v>
      </c>
      <c r="AL76" s="42" t="s">
        <v>1</v>
      </c>
      <c r="AM76" s="42" t="s">
        <v>2</v>
      </c>
      <c r="AN76" s="42" t="s">
        <v>3</v>
      </c>
      <c r="AO76" s="152"/>
      <c r="AP76" s="42" t="s">
        <v>0</v>
      </c>
      <c r="AQ76" s="42" t="s">
        <v>1</v>
      </c>
      <c r="AR76" s="42" t="s">
        <v>2</v>
      </c>
      <c r="AS76" s="42" t="s">
        <v>3</v>
      </c>
      <c r="AT76" s="152"/>
      <c r="AU76" s="42" t="s">
        <v>0</v>
      </c>
      <c r="AV76" s="42" t="s">
        <v>1</v>
      </c>
      <c r="AW76" s="42" t="s">
        <v>2</v>
      </c>
      <c r="AX76" s="42" t="s">
        <v>3</v>
      </c>
      <c r="AY76" s="155"/>
      <c r="AZ76" s="42" t="s">
        <v>0</v>
      </c>
      <c r="BA76" s="42" t="s">
        <v>1</v>
      </c>
      <c r="BB76" s="42" t="s">
        <v>2</v>
      </c>
      <c r="BC76" s="42" t="s">
        <v>3</v>
      </c>
      <c r="BD76" s="158"/>
      <c r="BE76" s="60" t="s">
        <v>0</v>
      </c>
      <c r="BF76" s="60" t="s">
        <v>1</v>
      </c>
      <c r="BG76" s="60" t="s">
        <v>2</v>
      </c>
      <c r="BH76" s="60" t="s">
        <v>3</v>
      </c>
      <c r="BI76" s="156"/>
      <c r="BJ76" s="94" t="s">
        <v>0</v>
      </c>
      <c r="BK76" s="94" t="s">
        <v>1</v>
      </c>
      <c r="BL76" s="94" t="s">
        <v>2</v>
      </c>
      <c r="BM76" s="94" t="s">
        <v>3</v>
      </c>
      <c r="BN76" s="156"/>
    </row>
    <row r="77" spans="1:66" hidden="1" outlineLevel="1" x14ac:dyDescent="0.25">
      <c r="A77" s="87" t="s">
        <v>38</v>
      </c>
      <c r="B77" s="3">
        <v>60.875694000000003</v>
      </c>
      <c r="C77" s="3">
        <v>262.1332792</v>
      </c>
      <c r="D77" s="3">
        <v>523.65980549999995</v>
      </c>
      <c r="E77" s="3">
        <v>938.79101149999997</v>
      </c>
      <c r="F77" s="3">
        <v>907.26</v>
      </c>
      <c r="G77" s="3">
        <v>391.63154530000003</v>
      </c>
      <c r="H77" s="3">
        <v>461.6586714</v>
      </c>
      <c r="I77" s="3">
        <v>922.24281110000004</v>
      </c>
      <c r="J77" s="3">
        <v>431.77974339999997</v>
      </c>
      <c r="K77" s="3">
        <v>431.77974339999997</v>
      </c>
      <c r="L77" s="3">
        <v>367.88156029999999</v>
      </c>
      <c r="M77" s="3">
        <v>513.91203559999997</v>
      </c>
      <c r="N77" s="3">
        <v>656.19870449999996</v>
      </c>
      <c r="O77" s="3">
        <v>-137.51960170000001</v>
      </c>
      <c r="P77" s="3">
        <v>-137.51960170000001</v>
      </c>
      <c r="Q77" s="3">
        <v>166.92420000000001</v>
      </c>
      <c r="R77" s="3">
        <v>169.27539999999999</v>
      </c>
      <c r="S77" s="3">
        <v>597.57552710000004</v>
      </c>
      <c r="T77" s="3">
        <v>661.33742329999995</v>
      </c>
      <c r="U77" s="3">
        <v>661.7</v>
      </c>
      <c r="V77" s="3">
        <v>707.24163999999996</v>
      </c>
      <c r="W77" s="3">
        <v>1691.6155944</v>
      </c>
      <c r="X77" s="3">
        <v>2269.0941343999998</v>
      </c>
      <c r="Y77" s="3">
        <v>2357.0575543999998</v>
      </c>
      <c r="Z77" s="3">
        <v>2036.62</v>
      </c>
      <c r="AA77" s="3">
        <v>581.90845999999999</v>
      </c>
      <c r="AB77" s="3">
        <v>1013.0367044</v>
      </c>
      <c r="AC77" s="3">
        <v>1783.7656165999999</v>
      </c>
      <c r="AD77" s="3">
        <v>1983.229877</v>
      </c>
      <c r="AE77" s="3">
        <v>1604.7417419000001</v>
      </c>
      <c r="AF77" s="3">
        <v>472.46315700000002</v>
      </c>
      <c r="AG77" s="3">
        <v>1364.1594272</v>
      </c>
      <c r="AH77" s="3">
        <v>3019.7566047999999</v>
      </c>
      <c r="AI77" s="3">
        <v>2245.6575846000001</v>
      </c>
      <c r="AJ77" s="3">
        <v>2245.6575846000001</v>
      </c>
      <c r="AK77" s="3">
        <v>1613.9004884000001</v>
      </c>
      <c r="AL77" s="3">
        <v>3457.6404883999999</v>
      </c>
      <c r="AM77" s="3">
        <v>4477.0608481999998</v>
      </c>
      <c r="AN77" s="3">
        <v>5026.6833087000005</v>
      </c>
      <c r="AO77" s="3">
        <v>5026.6833087000005</v>
      </c>
      <c r="AP77" s="3">
        <v>1186.1442185999999</v>
      </c>
      <c r="AQ77" s="3">
        <v>2530.9647614</v>
      </c>
      <c r="AR77" s="3">
        <v>3702.2958662000001</v>
      </c>
      <c r="AS77" s="3">
        <v>3331.8173996</v>
      </c>
      <c r="AT77" s="3">
        <v>3331.8173996</v>
      </c>
      <c r="AU77" s="3">
        <v>396.39802650000001</v>
      </c>
      <c r="AV77" s="3">
        <v>-2168.8822887000001</v>
      </c>
      <c r="AW77" s="3">
        <v>-1894.2348774</v>
      </c>
      <c r="AX77" s="3">
        <v>-2413.7095662000002</v>
      </c>
      <c r="AY77" s="3">
        <v>-2413.7113654</v>
      </c>
      <c r="AZ77" s="3">
        <v>-1496.0650760999999</v>
      </c>
      <c r="BA77" s="3">
        <v>-802.06118070000002</v>
      </c>
      <c r="BB77" s="3">
        <v>402.46096699999998</v>
      </c>
      <c r="BC77" s="3">
        <v>457.70075213002019</v>
      </c>
      <c r="BD77" s="6">
        <v>457.70075213002019</v>
      </c>
      <c r="BE77" s="3">
        <v>910.8013310500005</v>
      </c>
      <c r="BF77" s="3">
        <v>-1642.4809115499979</v>
      </c>
      <c r="BG77" s="51"/>
      <c r="BH77" s="51"/>
      <c r="BI77" s="51"/>
      <c r="BJ77" s="3"/>
      <c r="BK77" s="3"/>
      <c r="BL77" s="51"/>
      <c r="BM77" s="51"/>
      <c r="BN77" s="51"/>
    </row>
    <row r="78" spans="1:66" hidden="1" outlineLevel="1" x14ac:dyDescent="0.25"/>
    <row r="79" spans="1:66" hidden="1" outlineLevel="1" x14ac:dyDescent="0.25">
      <c r="A79" s="171"/>
      <c r="B79" s="167">
        <v>2011</v>
      </c>
      <c r="C79" s="167"/>
      <c r="D79" s="167"/>
      <c r="E79" s="168"/>
      <c r="F79" s="173">
        <v>2011</v>
      </c>
      <c r="G79" s="174">
        <v>2012</v>
      </c>
      <c r="H79" s="175"/>
      <c r="I79" s="175"/>
      <c r="J79" s="176"/>
      <c r="K79" s="154">
        <v>2012</v>
      </c>
      <c r="L79" s="160">
        <v>2013</v>
      </c>
      <c r="M79" s="160"/>
      <c r="N79" s="160"/>
      <c r="O79" s="161"/>
      <c r="P79" s="151">
        <v>2013</v>
      </c>
      <c r="Q79" s="153">
        <v>2014</v>
      </c>
      <c r="R79" s="153"/>
      <c r="S79" s="153"/>
      <c r="T79" s="154"/>
      <c r="U79" s="151">
        <v>2014</v>
      </c>
      <c r="V79" s="153">
        <v>2015</v>
      </c>
      <c r="W79" s="153"/>
      <c r="X79" s="153"/>
      <c r="Y79" s="154"/>
      <c r="Z79" s="151">
        <v>2015</v>
      </c>
      <c r="AA79" s="153">
        <v>2016</v>
      </c>
      <c r="AB79" s="153"/>
      <c r="AC79" s="153"/>
      <c r="AD79" s="154"/>
      <c r="AE79" s="151">
        <v>2016</v>
      </c>
      <c r="AF79" s="153">
        <v>2017</v>
      </c>
      <c r="AG79" s="153"/>
      <c r="AH79" s="153"/>
      <c r="AI79" s="154"/>
      <c r="AJ79" s="151">
        <v>2017</v>
      </c>
      <c r="AK79" s="153">
        <v>2018</v>
      </c>
      <c r="AL79" s="153"/>
      <c r="AM79" s="153"/>
      <c r="AN79" s="154"/>
      <c r="AO79" s="151">
        <v>2018</v>
      </c>
      <c r="AP79" s="153">
        <v>2019</v>
      </c>
      <c r="AQ79" s="153"/>
      <c r="AR79" s="153"/>
      <c r="AS79" s="154"/>
      <c r="AT79" s="151">
        <v>2019</v>
      </c>
      <c r="AU79" s="153">
        <v>2020</v>
      </c>
      <c r="AV79" s="153"/>
      <c r="AW79" s="153"/>
      <c r="AX79" s="154"/>
      <c r="AY79" s="151">
        <v>2020</v>
      </c>
      <c r="AZ79" s="153">
        <v>2021</v>
      </c>
      <c r="BA79" s="153"/>
      <c r="BB79" s="153"/>
      <c r="BC79" s="154"/>
      <c r="BD79" s="157">
        <v>2021</v>
      </c>
      <c r="BE79" s="156">
        <v>2022</v>
      </c>
      <c r="BF79" s="156"/>
      <c r="BG79" s="156"/>
      <c r="BH79" s="156"/>
      <c r="BI79" s="156">
        <v>2022</v>
      </c>
      <c r="BJ79" s="153">
        <v>2023</v>
      </c>
      <c r="BK79" s="153"/>
      <c r="BL79" s="153"/>
      <c r="BM79" s="154"/>
      <c r="BN79" s="156">
        <v>2023</v>
      </c>
    </row>
    <row r="80" spans="1:66" hidden="1" outlineLevel="1" x14ac:dyDescent="0.25">
      <c r="A80" s="172"/>
      <c r="B80" s="42" t="s">
        <v>0</v>
      </c>
      <c r="C80" s="42" t="s">
        <v>1</v>
      </c>
      <c r="D80" s="42" t="s">
        <v>2</v>
      </c>
      <c r="E80" s="42" t="s">
        <v>3</v>
      </c>
      <c r="F80" s="170"/>
      <c r="G80" s="43" t="s">
        <v>0</v>
      </c>
      <c r="H80" s="43" t="s">
        <v>1</v>
      </c>
      <c r="I80" s="43" t="s">
        <v>2</v>
      </c>
      <c r="J80" s="43" t="s">
        <v>3</v>
      </c>
      <c r="K80" s="152"/>
      <c r="L80" s="43" t="s">
        <v>0</v>
      </c>
      <c r="M80" s="43" t="s">
        <v>1</v>
      </c>
      <c r="N80" s="43" t="s">
        <v>2</v>
      </c>
      <c r="O80" s="43" t="s">
        <v>3</v>
      </c>
      <c r="P80" s="152"/>
      <c r="Q80" s="42" t="s">
        <v>0</v>
      </c>
      <c r="R80" s="42" t="s">
        <v>1</v>
      </c>
      <c r="S80" s="42" t="s">
        <v>2</v>
      </c>
      <c r="T80" s="42" t="s">
        <v>3</v>
      </c>
      <c r="U80" s="152"/>
      <c r="V80" s="42" t="s">
        <v>0</v>
      </c>
      <c r="W80" s="42" t="s">
        <v>1</v>
      </c>
      <c r="X80" s="42" t="s">
        <v>2</v>
      </c>
      <c r="Y80" s="42" t="s">
        <v>3</v>
      </c>
      <c r="Z80" s="152"/>
      <c r="AA80" s="42" t="s">
        <v>0</v>
      </c>
      <c r="AB80" s="42" t="s">
        <v>1</v>
      </c>
      <c r="AC80" s="42" t="s">
        <v>2</v>
      </c>
      <c r="AD80" s="42" t="s">
        <v>3</v>
      </c>
      <c r="AE80" s="152"/>
      <c r="AF80" s="42" t="s">
        <v>0</v>
      </c>
      <c r="AG80" s="42" t="s">
        <v>1</v>
      </c>
      <c r="AH80" s="42" t="s">
        <v>2</v>
      </c>
      <c r="AI80" s="42" t="s">
        <v>3</v>
      </c>
      <c r="AJ80" s="152"/>
      <c r="AK80" s="42" t="s">
        <v>0</v>
      </c>
      <c r="AL80" s="42" t="s">
        <v>1</v>
      </c>
      <c r="AM80" s="42" t="s">
        <v>2</v>
      </c>
      <c r="AN80" s="42" t="s">
        <v>3</v>
      </c>
      <c r="AO80" s="152"/>
      <c r="AP80" s="42" t="s">
        <v>0</v>
      </c>
      <c r="AQ80" s="42" t="s">
        <v>1</v>
      </c>
      <c r="AR80" s="42" t="s">
        <v>2</v>
      </c>
      <c r="AS80" s="42" t="s">
        <v>3</v>
      </c>
      <c r="AT80" s="152"/>
      <c r="AU80" s="42" t="s">
        <v>0</v>
      </c>
      <c r="AV80" s="42" t="s">
        <v>1</v>
      </c>
      <c r="AW80" s="42" t="s">
        <v>2</v>
      </c>
      <c r="AX80" s="42" t="s">
        <v>3</v>
      </c>
      <c r="AY80" s="155"/>
      <c r="AZ80" s="42" t="s">
        <v>0</v>
      </c>
      <c r="BA80" s="42" t="s">
        <v>1</v>
      </c>
      <c r="BB80" s="42" t="s">
        <v>2</v>
      </c>
      <c r="BC80" s="42" t="s">
        <v>3</v>
      </c>
      <c r="BD80" s="158"/>
      <c r="BE80" s="60" t="s">
        <v>0</v>
      </c>
      <c r="BF80" s="60" t="s">
        <v>1</v>
      </c>
      <c r="BG80" s="60" t="s">
        <v>2</v>
      </c>
      <c r="BH80" s="60" t="s">
        <v>3</v>
      </c>
      <c r="BI80" s="156"/>
      <c r="BJ80" s="94" t="s">
        <v>0</v>
      </c>
      <c r="BK80" s="94" t="s">
        <v>1</v>
      </c>
      <c r="BL80" s="94" t="s">
        <v>2</v>
      </c>
      <c r="BM80" s="94" t="s">
        <v>3</v>
      </c>
      <c r="BN80" s="156"/>
    </row>
    <row r="81" spans="1:66" hidden="1" outlineLevel="1" x14ac:dyDescent="0.25">
      <c r="A81" s="1" t="s">
        <v>39</v>
      </c>
      <c r="B81" s="3">
        <v>3912.9920339999999</v>
      </c>
      <c r="C81" s="3">
        <v>6403.7373390000002</v>
      </c>
      <c r="D81" s="3">
        <v>7379.5224310000003</v>
      </c>
      <c r="E81" s="3">
        <v>12174.973001</v>
      </c>
      <c r="F81" s="3">
        <v>12174.973001</v>
      </c>
      <c r="G81" s="3">
        <v>11768.272494999999</v>
      </c>
      <c r="H81" s="3">
        <v>12376.221663</v>
      </c>
      <c r="I81" s="3">
        <v>12697.364274</v>
      </c>
      <c r="J81" s="3">
        <v>13405.837949999999</v>
      </c>
      <c r="K81" s="3">
        <v>13405.837949999999</v>
      </c>
      <c r="L81" s="3">
        <v>13683.165375</v>
      </c>
      <c r="M81" s="3">
        <v>14539.172514</v>
      </c>
      <c r="N81" s="3">
        <v>14986.914384</v>
      </c>
      <c r="O81" s="3">
        <v>15985.248546999999</v>
      </c>
      <c r="P81" s="3">
        <v>15985.248546999999</v>
      </c>
      <c r="Q81" s="3">
        <v>16290.456700999999</v>
      </c>
      <c r="R81" s="3">
        <v>18417.369567999998</v>
      </c>
      <c r="S81" s="3">
        <v>18792.086772999999</v>
      </c>
      <c r="T81" s="3">
        <v>20583.501071999999</v>
      </c>
      <c r="U81" s="3">
        <v>20583.501071999999</v>
      </c>
      <c r="V81" s="3">
        <v>24465.764798</v>
      </c>
      <c r="W81" s="3">
        <v>25934.001510599999</v>
      </c>
      <c r="X81" s="3">
        <v>31311.8246989</v>
      </c>
      <c r="Y81" s="3">
        <v>33857.744543599998</v>
      </c>
      <c r="Z81" s="3">
        <v>33857.744543599998</v>
      </c>
      <c r="AA81" s="3">
        <v>37231.107921299998</v>
      </c>
      <c r="AB81" s="3">
        <v>36882.933210399999</v>
      </c>
      <c r="AC81" s="3">
        <v>37319.370000000003</v>
      </c>
      <c r="AD81" s="3">
        <v>38957.18</v>
      </c>
      <c r="AE81" s="3">
        <v>38957.18</v>
      </c>
      <c r="AF81" s="3">
        <v>36982.1</v>
      </c>
      <c r="AG81" s="3">
        <v>42736.1</v>
      </c>
      <c r="AH81" s="3">
        <v>44397.21</v>
      </c>
      <c r="AI81" s="3">
        <v>45142.599178999997</v>
      </c>
      <c r="AJ81" s="3">
        <v>45142.599178999997</v>
      </c>
      <c r="AK81" s="3">
        <v>44214.209206</v>
      </c>
      <c r="AL81" s="3">
        <v>44806.89</v>
      </c>
      <c r="AM81" s="3">
        <v>47419.69</v>
      </c>
      <c r="AN81" s="3">
        <v>48228.157592000003</v>
      </c>
      <c r="AO81" s="3">
        <v>48228.157592000003</v>
      </c>
      <c r="AP81" s="3">
        <v>46897.619999999995</v>
      </c>
      <c r="AQ81" s="3">
        <v>45707.8</v>
      </c>
      <c r="AR81" s="3">
        <v>45589.24</v>
      </c>
      <c r="AS81" s="3">
        <v>47329.440000000002</v>
      </c>
      <c r="AT81" s="3">
        <v>47329.440000000002</v>
      </c>
      <c r="AU81" s="3">
        <v>56473.72</v>
      </c>
      <c r="AV81" s="3">
        <v>55184.45</v>
      </c>
      <c r="AW81" s="3">
        <v>59555.54</v>
      </c>
      <c r="AX81" s="3">
        <v>60361.71</v>
      </c>
      <c r="AY81" s="3">
        <v>60361.71</v>
      </c>
      <c r="AZ81" s="3">
        <v>61814.25</v>
      </c>
      <c r="BA81" s="3">
        <v>60567.869999999995</v>
      </c>
      <c r="BB81" s="3">
        <v>59322.39</v>
      </c>
      <c r="BC81" s="3">
        <v>60538.99</v>
      </c>
      <c r="BD81" s="6">
        <v>60538.99</v>
      </c>
      <c r="BE81" s="6">
        <v>68324.42</v>
      </c>
      <c r="BF81" s="6">
        <v>63896.36</v>
      </c>
      <c r="BG81" s="51"/>
      <c r="BH81" s="51"/>
      <c r="BI81" s="51"/>
      <c r="BJ81" s="6"/>
      <c r="BK81" s="6"/>
      <c r="BL81" s="51"/>
      <c r="BM81" s="51"/>
      <c r="BN81" s="51"/>
    </row>
    <row r="82" spans="1:66" hidden="1" outlineLevel="1" x14ac:dyDescent="0.25"/>
    <row r="83" spans="1:66" hidden="1" outlineLevel="1" x14ac:dyDescent="0.25">
      <c r="A83" s="172"/>
      <c r="B83" s="179">
        <v>2011</v>
      </c>
      <c r="C83" s="167"/>
      <c r="D83" s="167"/>
      <c r="E83" s="168"/>
      <c r="F83" s="173">
        <v>2011</v>
      </c>
      <c r="G83" s="174">
        <v>2012</v>
      </c>
      <c r="H83" s="175"/>
      <c r="I83" s="175"/>
      <c r="J83" s="176"/>
      <c r="K83" s="154">
        <v>2012</v>
      </c>
      <c r="L83" s="164">
        <v>2013</v>
      </c>
      <c r="M83" s="160"/>
      <c r="N83" s="160"/>
      <c r="O83" s="161"/>
      <c r="P83" s="151">
        <v>2013</v>
      </c>
      <c r="Q83" s="164">
        <v>2014</v>
      </c>
      <c r="R83" s="160"/>
      <c r="S83" s="160"/>
      <c r="T83" s="161"/>
      <c r="U83" s="151">
        <v>2014</v>
      </c>
      <c r="V83" s="164">
        <v>2015</v>
      </c>
      <c r="W83" s="160"/>
      <c r="X83" s="160"/>
      <c r="Y83" s="161"/>
      <c r="Z83" s="151">
        <v>2015</v>
      </c>
      <c r="AA83" s="164">
        <v>2016</v>
      </c>
      <c r="AB83" s="160"/>
      <c r="AC83" s="160"/>
      <c r="AD83" s="161"/>
      <c r="AE83" s="151">
        <v>2016</v>
      </c>
      <c r="AF83" s="164">
        <v>2017</v>
      </c>
      <c r="AG83" s="160"/>
      <c r="AH83" s="160"/>
      <c r="AI83" s="161"/>
      <c r="AJ83" s="151">
        <v>2017</v>
      </c>
      <c r="AK83" s="164">
        <v>2018</v>
      </c>
      <c r="AL83" s="160"/>
      <c r="AM83" s="160"/>
      <c r="AN83" s="161"/>
      <c r="AO83" s="151">
        <v>2018</v>
      </c>
      <c r="AP83" s="153">
        <v>2019</v>
      </c>
      <c r="AQ83" s="153"/>
      <c r="AR83" s="153"/>
      <c r="AS83" s="154"/>
      <c r="AT83" s="151">
        <v>2019</v>
      </c>
      <c r="AU83" s="153">
        <v>2020</v>
      </c>
      <c r="AV83" s="153"/>
      <c r="AW83" s="153"/>
      <c r="AX83" s="154"/>
      <c r="AY83" s="151">
        <v>2020</v>
      </c>
      <c r="AZ83" s="153">
        <v>2021</v>
      </c>
      <c r="BA83" s="153"/>
      <c r="BB83" s="153"/>
      <c r="BC83" s="154"/>
      <c r="BD83" s="151">
        <v>2021</v>
      </c>
      <c r="BE83" s="153">
        <v>2022</v>
      </c>
      <c r="BF83" s="153"/>
      <c r="BG83" s="153"/>
      <c r="BH83" s="154"/>
      <c r="BI83" s="151">
        <v>2022</v>
      </c>
      <c r="BJ83" s="153">
        <v>2023</v>
      </c>
      <c r="BK83" s="153"/>
      <c r="BL83" s="153"/>
      <c r="BM83" s="154"/>
      <c r="BN83" s="151">
        <v>2023</v>
      </c>
    </row>
    <row r="84" spans="1:66" hidden="1" outlineLevel="1" x14ac:dyDescent="0.25">
      <c r="A84" s="178"/>
      <c r="B84" s="42" t="s">
        <v>0</v>
      </c>
      <c r="C84" s="42" t="s">
        <v>1</v>
      </c>
      <c r="D84" s="42" t="s">
        <v>2</v>
      </c>
      <c r="E84" s="42" t="s">
        <v>3</v>
      </c>
      <c r="F84" s="180"/>
      <c r="G84" s="43" t="s">
        <v>0</v>
      </c>
      <c r="H84" s="43" t="s">
        <v>1</v>
      </c>
      <c r="I84" s="43" t="s">
        <v>2</v>
      </c>
      <c r="J84" s="43" t="s">
        <v>3</v>
      </c>
      <c r="K84" s="181"/>
      <c r="L84" s="43" t="s">
        <v>0</v>
      </c>
      <c r="M84" s="43" t="s">
        <v>1</v>
      </c>
      <c r="N84" s="43" t="s">
        <v>2</v>
      </c>
      <c r="O84" s="43" t="s">
        <v>3</v>
      </c>
      <c r="P84" s="155"/>
      <c r="Q84" s="42" t="s">
        <v>0</v>
      </c>
      <c r="R84" s="42" t="s">
        <v>1</v>
      </c>
      <c r="S84" s="42" t="s">
        <v>2</v>
      </c>
      <c r="T84" s="42" t="s">
        <v>3</v>
      </c>
      <c r="U84" s="155"/>
      <c r="V84" s="42" t="s">
        <v>0</v>
      </c>
      <c r="W84" s="42" t="s">
        <v>1</v>
      </c>
      <c r="X84" s="42" t="s">
        <v>2</v>
      </c>
      <c r="Y84" s="42" t="s">
        <v>3</v>
      </c>
      <c r="Z84" s="155"/>
      <c r="AA84" s="42" t="s">
        <v>0</v>
      </c>
      <c r="AB84" s="42" t="s">
        <v>1</v>
      </c>
      <c r="AC84" s="42" t="s">
        <v>2</v>
      </c>
      <c r="AD84" s="42" t="s">
        <v>3</v>
      </c>
      <c r="AE84" s="155"/>
      <c r="AF84" s="42" t="s">
        <v>0</v>
      </c>
      <c r="AG84" s="42" t="s">
        <v>1</v>
      </c>
      <c r="AH84" s="42" t="s">
        <v>2</v>
      </c>
      <c r="AI84" s="42" t="s">
        <v>3</v>
      </c>
      <c r="AJ84" s="155"/>
      <c r="AK84" s="42" t="s">
        <v>0</v>
      </c>
      <c r="AL84" s="42" t="s">
        <v>1</v>
      </c>
      <c r="AM84" s="42" t="s">
        <v>2</v>
      </c>
      <c r="AN84" s="42" t="s">
        <v>3</v>
      </c>
      <c r="AO84" s="155"/>
      <c r="AP84" s="42" t="s">
        <v>0</v>
      </c>
      <c r="AQ84" s="42" t="s">
        <v>1</v>
      </c>
      <c r="AR84" s="42" t="s">
        <v>2</v>
      </c>
      <c r="AS84" s="42" t="s">
        <v>3</v>
      </c>
      <c r="AT84" s="152"/>
      <c r="AU84" s="42" t="s">
        <v>0</v>
      </c>
      <c r="AV84" s="42" t="s">
        <v>1</v>
      </c>
      <c r="AW84" s="42" t="s">
        <v>2</v>
      </c>
      <c r="AX84" s="42" t="s">
        <v>3</v>
      </c>
      <c r="AY84" s="155"/>
      <c r="AZ84" s="42" t="s">
        <v>0</v>
      </c>
      <c r="BA84" s="42" t="s">
        <v>1</v>
      </c>
      <c r="BB84" s="42" t="s">
        <v>2</v>
      </c>
      <c r="BC84" s="42" t="s">
        <v>3</v>
      </c>
      <c r="BD84" s="155"/>
      <c r="BE84" s="121" t="s">
        <v>0</v>
      </c>
      <c r="BF84" s="121" t="s">
        <v>1</v>
      </c>
      <c r="BG84" s="121" t="s">
        <v>2</v>
      </c>
      <c r="BH84" s="121" t="s">
        <v>3</v>
      </c>
      <c r="BI84" s="155"/>
      <c r="BJ84" s="121" t="s">
        <v>0</v>
      </c>
      <c r="BK84" s="121" t="s">
        <v>1</v>
      </c>
      <c r="BL84" s="121" t="s">
        <v>2</v>
      </c>
      <c r="BM84" s="121" t="s">
        <v>3</v>
      </c>
      <c r="BN84" s="155"/>
    </row>
    <row r="85" spans="1:66" hidden="1" outlineLevel="1" x14ac:dyDescent="0.25">
      <c r="A85" s="1" t="s">
        <v>40</v>
      </c>
      <c r="B85" s="3">
        <v>-3284.5</v>
      </c>
      <c r="C85" s="3">
        <v>-919.6</v>
      </c>
      <c r="D85" s="3">
        <v>235.7</v>
      </c>
      <c r="E85" s="3">
        <v>-1084.0999999999999</v>
      </c>
      <c r="F85" s="3">
        <v>-5052.5</v>
      </c>
      <c r="G85" s="3">
        <v>6.4</v>
      </c>
      <c r="H85" s="3">
        <v>665.7</v>
      </c>
      <c r="I85" s="3">
        <v>-743.4</v>
      </c>
      <c r="J85" s="3">
        <v>-1790.9</v>
      </c>
      <c r="K85" s="3">
        <v>-1862.2</v>
      </c>
      <c r="L85" s="3">
        <v>-2573.6999999999998</v>
      </c>
      <c r="M85" s="3">
        <v>-972.8</v>
      </c>
      <c r="N85" s="3">
        <v>-1916.2</v>
      </c>
      <c r="O85" s="3">
        <v>-2104.6</v>
      </c>
      <c r="P85" s="3">
        <v>-7567.2999999999993</v>
      </c>
      <c r="Q85" s="3">
        <v>-1862</v>
      </c>
      <c r="R85" s="3">
        <v>-643.79999999999995</v>
      </c>
      <c r="S85" s="3">
        <v>-852.6</v>
      </c>
      <c r="T85" s="3">
        <v>-1869.3</v>
      </c>
      <c r="U85" s="3">
        <v>-5227.7</v>
      </c>
      <c r="V85" s="3">
        <v>-1274.9000000000001</v>
      </c>
      <c r="W85" s="3">
        <v>467.7</v>
      </c>
      <c r="X85" s="3">
        <v>6.6</v>
      </c>
      <c r="Y85" s="3">
        <v>-1030.5</v>
      </c>
      <c r="Z85" s="3">
        <v>-1831.1</v>
      </c>
      <c r="AA85" s="3">
        <v>-1470.5</v>
      </c>
      <c r="AB85" s="3">
        <v>125.7</v>
      </c>
      <c r="AC85" s="3">
        <v>365.5</v>
      </c>
      <c r="AD85" s="3">
        <v>-632.5</v>
      </c>
      <c r="AE85" s="3">
        <v>-1611.8</v>
      </c>
      <c r="AF85" s="3">
        <v>-784.9</v>
      </c>
      <c r="AG85" s="3">
        <v>406.3</v>
      </c>
      <c r="AH85" s="3">
        <v>109.5</v>
      </c>
      <c r="AI85" s="3">
        <v>-683.3</v>
      </c>
      <c r="AJ85" s="3">
        <v>-952.39999999999986</v>
      </c>
      <c r="AK85" s="3">
        <v>-1203.0999999999999</v>
      </c>
      <c r="AL85" s="3">
        <v>508.7</v>
      </c>
      <c r="AM85" s="3">
        <v>483</v>
      </c>
      <c r="AN85" s="3">
        <v>234.3</v>
      </c>
      <c r="AO85" s="3">
        <v>22.900000000000148</v>
      </c>
      <c r="AP85" s="3">
        <v>-1050.5999999999999</v>
      </c>
      <c r="AQ85" s="3">
        <v>284.7</v>
      </c>
      <c r="AR85" s="3">
        <v>415.6</v>
      </c>
      <c r="AS85" s="3">
        <v>-895.5</v>
      </c>
      <c r="AT85" s="3">
        <v>-1245.7999999999997</v>
      </c>
      <c r="AU85" s="3">
        <v>-1342.3999999999996</v>
      </c>
      <c r="AV85" s="3">
        <v>306.30000000000018</v>
      </c>
      <c r="AW85" s="3">
        <v>662.30000000000018</v>
      </c>
      <c r="AX85" s="3">
        <v>195.4</v>
      </c>
      <c r="AY85" s="3">
        <v>-178.39999999999927</v>
      </c>
      <c r="AZ85" s="3">
        <v>-847.44</v>
      </c>
      <c r="BA85" s="3">
        <v>1164.23</v>
      </c>
      <c r="BB85" s="3">
        <v>866.24</v>
      </c>
      <c r="BC85" s="3">
        <v>974.28</v>
      </c>
      <c r="BD85" s="3">
        <v>2157.31</v>
      </c>
      <c r="BE85" s="3">
        <v>-1245.02</v>
      </c>
      <c r="BF85" s="3">
        <v>1618.15</v>
      </c>
      <c r="BG85" s="3">
        <v>1828.45</v>
      </c>
      <c r="BH85" s="3">
        <v>314.95</v>
      </c>
      <c r="BI85" s="3">
        <v>2516.5299999999997</v>
      </c>
      <c r="BJ85" s="3">
        <v>-1741.45</v>
      </c>
      <c r="BK85" s="3">
        <v>206.41</v>
      </c>
      <c r="BL85" s="3"/>
      <c r="BM85" s="3"/>
      <c r="BN85" s="3"/>
    </row>
    <row r="86" spans="1:66" hidden="1" outlineLevel="1" x14ac:dyDescent="0.25"/>
    <row r="87" spans="1:66" hidden="1" outlineLevel="1" x14ac:dyDescent="0.25">
      <c r="A87" s="172"/>
      <c r="B87" s="179">
        <v>2011</v>
      </c>
      <c r="C87" s="167"/>
      <c r="D87" s="167"/>
      <c r="E87" s="168"/>
      <c r="F87" s="173">
        <v>2011</v>
      </c>
      <c r="G87" s="174">
        <v>2012</v>
      </c>
      <c r="H87" s="175"/>
      <c r="I87" s="175"/>
      <c r="J87" s="176"/>
      <c r="K87" s="154">
        <v>2012</v>
      </c>
      <c r="L87" s="164">
        <v>2013</v>
      </c>
      <c r="M87" s="160"/>
      <c r="N87" s="160"/>
      <c r="O87" s="161"/>
      <c r="P87" s="151">
        <v>2013</v>
      </c>
      <c r="Q87" s="164">
        <v>2014</v>
      </c>
      <c r="R87" s="160"/>
      <c r="S87" s="160"/>
      <c r="T87" s="161"/>
      <c r="U87" s="151">
        <v>2014</v>
      </c>
      <c r="V87" s="164">
        <v>2015</v>
      </c>
      <c r="W87" s="160"/>
      <c r="X87" s="160"/>
      <c r="Y87" s="161"/>
      <c r="Z87" s="151">
        <v>2015</v>
      </c>
      <c r="AA87" s="164">
        <v>2016</v>
      </c>
      <c r="AB87" s="160"/>
      <c r="AC87" s="160"/>
      <c r="AD87" s="161"/>
      <c r="AE87" s="151">
        <v>2016</v>
      </c>
      <c r="AF87" s="164">
        <v>2017</v>
      </c>
      <c r="AG87" s="160"/>
      <c r="AH87" s="160"/>
      <c r="AI87" s="161"/>
      <c r="AJ87" s="151">
        <v>2017</v>
      </c>
      <c r="AK87" s="164">
        <v>2018</v>
      </c>
      <c r="AL87" s="160"/>
      <c r="AM87" s="160"/>
      <c r="AN87" s="161"/>
      <c r="AO87" s="151">
        <v>2018</v>
      </c>
      <c r="AP87" s="153">
        <v>2019</v>
      </c>
      <c r="AQ87" s="153"/>
      <c r="AR87" s="153"/>
      <c r="AS87" s="154"/>
      <c r="AT87" s="151">
        <v>2019</v>
      </c>
      <c r="AU87" s="153">
        <v>2020</v>
      </c>
      <c r="AV87" s="153"/>
      <c r="AW87" s="153"/>
      <c r="AX87" s="154"/>
      <c r="AY87" s="151">
        <v>2020</v>
      </c>
      <c r="AZ87" s="153">
        <v>2021</v>
      </c>
      <c r="BA87" s="153"/>
      <c r="BB87" s="153"/>
      <c r="BC87" s="154"/>
      <c r="BD87" s="157">
        <v>2021</v>
      </c>
      <c r="BE87" s="156">
        <v>2022</v>
      </c>
      <c r="BF87" s="156"/>
      <c r="BG87" s="156"/>
      <c r="BH87" s="156"/>
      <c r="BI87" s="156">
        <v>2022</v>
      </c>
      <c r="BJ87" s="153">
        <v>2023</v>
      </c>
      <c r="BK87" s="153"/>
      <c r="BL87" s="153"/>
      <c r="BM87" s="154"/>
      <c r="BN87" s="156">
        <v>2023</v>
      </c>
    </row>
    <row r="88" spans="1:66" hidden="1" outlineLevel="1" x14ac:dyDescent="0.25">
      <c r="A88" s="178"/>
      <c r="B88" s="42" t="s">
        <v>0</v>
      </c>
      <c r="C88" s="42" t="s">
        <v>1</v>
      </c>
      <c r="D88" s="42" t="s">
        <v>2</v>
      </c>
      <c r="E88" s="42" t="s">
        <v>3</v>
      </c>
      <c r="F88" s="180"/>
      <c r="G88" s="43" t="s">
        <v>0</v>
      </c>
      <c r="H88" s="43" t="s">
        <v>1</v>
      </c>
      <c r="I88" s="43" t="s">
        <v>2</v>
      </c>
      <c r="J88" s="43" t="s">
        <v>3</v>
      </c>
      <c r="K88" s="181"/>
      <c r="L88" s="43" t="s">
        <v>0</v>
      </c>
      <c r="M88" s="43" t="s">
        <v>1</v>
      </c>
      <c r="N88" s="43" t="s">
        <v>2</v>
      </c>
      <c r="O88" s="43" t="s">
        <v>3</v>
      </c>
      <c r="P88" s="155"/>
      <c r="Q88" s="42" t="s">
        <v>0</v>
      </c>
      <c r="R88" s="42" t="s">
        <v>1</v>
      </c>
      <c r="S88" s="42" t="s">
        <v>2</v>
      </c>
      <c r="T88" s="42" t="s">
        <v>3</v>
      </c>
      <c r="U88" s="155"/>
      <c r="V88" s="42" t="s">
        <v>0</v>
      </c>
      <c r="W88" s="42" t="s">
        <v>1</v>
      </c>
      <c r="X88" s="42" t="s">
        <v>2</v>
      </c>
      <c r="Y88" s="42" t="s">
        <v>3</v>
      </c>
      <c r="Z88" s="155"/>
      <c r="AA88" s="42" t="s">
        <v>0</v>
      </c>
      <c r="AB88" s="42" t="s">
        <v>1</v>
      </c>
      <c r="AC88" s="42" t="s">
        <v>2</v>
      </c>
      <c r="AD88" s="42" t="s">
        <v>3</v>
      </c>
      <c r="AE88" s="155"/>
      <c r="AF88" s="42" t="s">
        <v>0</v>
      </c>
      <c r="AG88" s="42" t="s">
        <v>1</v>
      </c>
      <c r="AH88" s="42" t="s">
        <v>2</v>
      </c>
      <c r="AI88" s="42" t="s">
        <v>3</v>
      </c>
      <c r="AJ88" s="155"/>
      <c r="AK88" s="42" t="s">
        <v>0</v>
      </c>
      <c r="AL88" s="42" t="s">
        <v>1</v>
      </c>
      <c r="AM88" s="42" t="s">
        <v>2</v>
      </c>
      <c r="AN88" s="42" t="s">
        <v>3</v>
      </c>
      <c r="AO88" s="155"/>
      <c r="AP88" s="42" t="s">
        <v>0</v>
      </c>
      <c r="AQ88" s="42" t="s">
        <v>1</v>
      </c>
      <c r="AR88" s="42" t="s">
        <v>2</v>
      </c>
      <c r="AS88" s="42" t="s">
        <v>3</v>
      </c>
      <c r="AT88" s="152"/>
      <c r="AU88" s="42" t="s">
        <v>0</v>
      </c>
      <c r="AV88" s="42" t="s">
        <v>1</v>
      </c>
      <c r="AW88" s="42" t="s">
        <v>2</v>
      </c>
      <c r="AX88" s="42" t="s">
        <v>3</v>
      </c>
      <c r="AY88" s="155"/>
      <c r="AZ88" s="42" t="s">
        <v>0</v>
      </c>
      <c r="BA88" s="42" t="s">
        <v>1</v>
      </c>
      <c r="BB88" s="42" t="s">
        <v>2</v>
      </c>
      <c r="BC88" s="42" t="s">
        <v>3</v>
      </c>
      <c r="BD88" s="158"/>
      <c r="BE88" s="60" t="s">
        <v>0</v>
      </c>
      <c r="BF88" s="60" t="s">
        <v>1</v>
      </c>
      <c r="BG88" s="60" t="s">
        <v>2</v>
      </c>
      <c r="BH88" s="60" t="s">
        <v>3</v>
      </c>
      <c r="BI88" s="156"/>
      <c r="BJ88" s="94" t="s">
        <v>0</v>
      </c>
      <c r="BK88" s="94" t="s">
        <v>1</v>
      </c>
      <c r="BL88" s="94" t="s">
        <v>2</v>
      </c>
      <c r="BM88" s="94" t="s">
        <v>3</v>
      </c>
      <c r="BN88" s="156"/>
    </row>
    <row r="89" spans="1:66" hidden="1" outlineLevel="1" x14ac:dyDescent="0.25">
      <c r="A89" s="1" t="s">
        <v>41</v>
      </c>
      <c r="B89" s="3">
        <f>B90</f>
        <v>4660.53</v>
      </c>
      <c r="C89" s="3">
        <f>SUM(B90:C90)</f>
        <v>11122.49</v>
      </c>
      <c r="D89" s="3">
        <f>SUM(B90:D90)</f>
        <v>19734.21</v>
      </c>
      <c r="E89" s="3">
        <f>SUM(B90:E90)</f>
        <v>30724.5</v>
      </c>
      <c r="F89" s="3">
        <f>E89</f>
        <v>30724.5</v>
      </c>
      <c r="G89" s="3">
        <f>G90</f>
        <v>10621.92</v>
      </c>
      <c r="H89" s="3">
        <f>SUM(G90:H90)</f>
        <v>24372.39</v>
      </c>
      <c r="I89" s="3">
        <f>SUM(G90:I90)</f>
        <v>39169.449999999997</v>
      </c>
      <c r="J89" s="3">
        <f>SUM(G90:J90)</f>
        <v>54761.67</v>
      </c>
      <c r="K89" s="3">
        <f>J89</f>
        <v>54761.67</v>
      </c>
      <c r="L89" s="3">
        <f>L90</f>
        <v>13701.36</v>
      </c>
      <c r="M89" s="3">
        <f>SUM(L90:M90)</f>
        <v>30073.39</v>
      </c>
      <c r="N89" s="3">
        <f>SUM(L90:N90)</f>
        <v>48647.07</v>
      </c>
      <c r="O89" s="3">
        <f>SUM(L90:O90)</f>
        <v>67068.850000000006</v>
      </c>
      <c r="P89" s="3">
        <f>O89</f>
        <v>67068.850000000006</v>
      </c>
      <c r="Q89" s="3">
        <f>Q90</f>
        <v>16670.21</v>
      </c>
      <c r="R89" s="3">
        <f>SUM(Q90:R90)</f>
        <v>35795.89</v>
      </c>
      <c r="S89" s="3">
        <f>SUM(Q90:S90)</f>
        <v>58431.45</v>
      </c>
      <c r="T89" s="3">
        <f>SUM(Q90:T90)</f>
        <v>80579.26999999999</v>
      </c>
      <c r="U89" s="3">
        <f>T89</f>
        <v>80579.26999999999</v>
      </c>
      <c r="V89" s="3">
        <f>V90</f>
        <v>19821.310000000001</v>
      </c>
      <c r="W89" s="3">
        <f>SUM(V90:W90)</f>
        <v>41418.9</v>
      </c>
      <c r="X89" s="3">
        <f>SUM(V90:X90)</f>
        <v>65943.31</v>
      </c>
      <c r="Y89" s="3">
        <f>SUM(V90:Y90)</f>
        <v>89909.81</v>
      </c>
      <c r="Z89" s="3">
        <f>Y89</f>
        <v>89909.81</v>
      </c>
      <c r="AA89" s="3">
        <f>AA90</f>
        <v>21122</v>
      </c>
      <c r="AB89" s="3">
        <f>SUM(AA90:AB90)</f>
        <v>44174.5</v>
      </c>
      <c r="AC89" s="3">
        <f>SUM(AA90:AC90)</f>
        <v>69895.5</v>
      </c>
      <c r="AD89" s="3">
        <f>SUM(AA90:AD90)</f>
        <v>94949.5</v>
      </c>
      <c r="AE89" s="3">
        <f>AD89</f>
        <v>94949.5</v>
      </c>
      <c r="AF89" s="3">
        <v>26766000</v>
      </c>
      <c r="AG89" s="3">
        <v>56108000</v>
      </c>
      <c r="AH89" s="3">
        <v>89235000</v>
      </c>
      <c r="AI89" s="3">
        <v>122319739</v>
      </c>
      <c r="AJ89" s="3">
        <f>AI89</f>
        <v>122319739</v>
      </c>
      <c r="AK89" s="3">
        <f>AK90</f>
        <v>26766</v>
      </c>
      <c r="AL89" s="3">
        <f>SUM(AK90:AL90)</f>
        <v>56108</v>
      </c>
      <c r="AM89" s="3">
        <f>SUM(AK90:AM90)</f>
        <v>89235</v>
      </c>
      <c r="AN89" s="3">
        <f>SUM(AK90:AN90)</f>
        <v>122319.739</v>
      </c>
      <c r="AO89" s="3">
        <f>AN89</f>
        <v>122319.739</v>
      </c>
      <c r="AP89" s="3">
        <f>AP90</f>
        <v>29566.3</v>
      </c>
      <c r="AQ89" s="3">
        <f>SUM(AP90:AQ90)</f>
        <v>61729.3</v>
      </c>
      <c r="AR89" s="3">
        <f>SUM(AP90:AR90)</f>
        <v>98601.199999999983</v>
      </c>
      <c r="AS89" s="3">
        <f>SUM(AP90:AS90)</f>
        <v>134732.09999999998</v>
      </c>
      <c r="AT89" s="3">
        <f>AS89</f>
        <v>134732.09999999998</v>
      </c>
      <c r="AU89" s="3">
        <f>AU90</f>
        <v>33002.491000000002</v>
      </c>
      <c r="AV89" s="3">
        <f>SUM(AU90:AV90)</f>
        <v>67400.476999999999</v>
      </c>
      <c r="AW89" s="3">
        <f>SUM(AU90:AW90)</f>
        <v>108286.45600000001</v>
      </c>
      <c r="AX89" s="3">
        <f>SUM(AU90:AX90)</f>
        <v>149720.788</v>
      </c>
      <c r="AY89" s="3">
        <f>AX89</f>
        <v>149720.788</v>
      </c>
      <c r="AZ89" s="3">
        <f>AZ90</f>
        <v>37529.699999999997</v>
      </c>
      <c r="BA89" s="3">
        <f>SUM(AZ90:BA90)</f>
        <v>79391.5</v>
      </c>
      <c r="BB89" s="3">
        <f>SUM(AZ90:BB90)</f>
        <v>127264.1</v>
      </c>
      <c r="BC89" s="3">
        <f>SUM(AZ90:BC90)</f>
        <v>176879</v>
      </c>
      <c r="BD89" s="6">
        <f>BC89</f>
        <v>176879</v>
      </c>
      <c r="BE89" s="3">
        <f>BE90</f>
        <v>43395.5</v>
      </c>
      <c r="BF89" s="3">
        <f>SUM(BE90:BF90)</f>
        <v>87172.9</v>
      </c>
      <c r="BG89" s="3">
        <f>SUM(BE90:BG90)</f>
        <v>139478.6</v>
      </c>
      <c r="BH89" s="3">
        <f>SUM(BE90:BH90)</f>
        <v>191374</v>
      </c>
      <c r="BI89" s="6">
        <f>BH89</f>
        <v>191374</v>
      </c>
      <c r="BJ89" s="3">
        <f>BJ90</f>
        <v>46840.1</v>
      </c>
      <c r="BK89" s="3">
        <f>SUM(BJ90:BK90)</f>
        <v>97923.4</v>
      </c>
      <c r="BL89" s="7"/>
      <c r="BM89" s="7"/>
      <c r="BN89" s="7">
        <f>BM89</f>
        <v>0</v>
      </c>
    </row>
    <row r="90" spans="1:66" hidden="1" outlineLevel="1" x14ac:dyDescent="0.25">
      <c r="A90" s="1" t="s">
        <v>42</v>
      </c>
      <c r="B90" s="3">
        <v>4660.53</v>
      </c>
      <c r="C90" s="3">
        <v>6461.96</v>
      </c>
      <c r="D90" s="3">
        <v>8611.7199999999993</v>
      </c>
      <c r="E90" s="3">
        <v>10990.29</v>
      </c>
      <c r="F90" s="3">
        <f>E89</f>
        <v>30724.5</v>
      </c>
      <c r="G90" s="3">
        <v>10621.92</v>
      </c>
      <c r="H90" s="3">
        <v>13750.47</v>
      </c>
      <c r="I90" s="3">
        <v>14797.06</v>
      </c>
      <c r="J90" s="3">
        <v>15592.22</v>
      </c>
      <c r="K90" s="3">
        <f>J89</f>
        <v>54761.67</v>
      </c>
      <c r="L90" s="3">
        <v>13701.36</v>
      </c>
      <c r="M90" s="3">
        <v>16372.03</v>
      </c>
      <c r="N90" s="3">
        <v>18573.68</v>
      </c>
      <c r="O90" s="3">
        <v>18421.78</v>
      </c>
      <c r="P90" s="3">
        <f>O89</f>
        <v>67068.850000000006</v>
      </c>
      <c r="Q90" s="3">
        <v>16670.21</v>
      </c>
      <c r="R90" s="3">
        <v>19125.68</v>
      </c>
      <c r="S90" s="3">
        <v>22635.56</v>
      </c>
      <c r="T90" s="3">
        <v>22147.82</v>
      </c>
      <c r="U90" s="3">
        <f>T89</f>
        <v>80579.26999999999</v>
      </c>
      <c r="V90" s="3">
        <v>19821.310000000001</v>
      </c>
      <c r="W90" s="3">
        <v>21597.59</v>
      </c>
      <c r="X90" s="3">
        <v>24524.41</v>
      </c>
      <c r="Y90" s="3">
        <v>23966.5</v>
      </c>
      <c r="Z90" s="3">
        <f>Y89</f>
        <v>89909.81</v>
      </c>
      <c r="AA90" s="3">
        <v>21122</v>
      </c>
      <c r="AB90" s="3">
        <v>23052.5</v>
      </c>
      <c r="AC90" s="3">
        <v>25721</v>
      </c>
      <c r="AD90" s="3">
        <v>25054</v>
      </c>
      <c r="AE90" s="3">
        <f>AD89</f>
        <v>94949.5</v>
      </c>
      <c r="AF90" s="3">
        <v>22652.400000000001</v>
      </c>
      <c r="AG90" s="3">
        <v>25341.200000000001</v>
      </c>
      <c r="AH90" s="3">
        <v>28569.200000000001</v>
      </c>
      <c r="AI90" s="3">
        <v>29185.200000000001</v>
      </c>
      <c r="AJ90" s="3">
        <f>AI89</f>
        <v>122319739</v>
      </c>
      <c r="AK90" s="3">
        <v>26766</v>
      </c>
      <c r="AL90" s="3">
        <v>29342</v>
      </c>
      <c r="AM90" s="3">
        <v>33127</v>
      </c>
      <c r="AN90" s="3">
        <v>33084.739000000001</v>
      </c>
      <c r="AO90" s="3">
        <f>AN89</f>
        <v>122319.739</v>
      </c>
      <c r="AP90" s="3">
        <v>29566.3</v>
      </c>
      <c r="AQ90" s="3">
        <v>32163.000000000004</v>
      </c>
      <c r="AR90" s="3">
        <v>36871.899999999987</v>
      </c>
      <c r="AS90" s="3">
        <v>36130.900000000009</v>
      </c>
      <c r="AT90" s="3">
        <f>AS89</f>
        <v>134732.09999999998</v>
      </c>
      <c r="AU90" s="3">
        <v>33002.491000000002</v>
      </c>
      <c r="AV90" s="3">
        <v>34397.985999999997</v>
      </c>
      <c r="AW90" s="3">
        <v>40885.979000000007</v>
      </c>
      <c r="AX90" s="3">
        <v>41434.331999999995</v>
      </c>
      <c r="AY90" s="3">
        <f>AX89</f>
        <v>149720.788</v>
      </c>
      <c r="AZ90" s="3">
        <v>37529.699999999997</v>
      </c>
      <c r="BA90" s="3">
        <v>41861.799999999996</v>
      </c>
      <c r="BB90" s="3">
        <v>47872.600000000006</v>
      </c>
      <c r="BC90" s="3">
        <v>49614.899999999994</v>
      </c>
      <c r="BD90" s="6">
        <f>BC89</f>
        <v>176879</v>
      </c>
      <c r="BE90" s="3">
        <v>43395.5</v>
      </c>
      <c r="BF90" s="3">
        <v>43777.4</v>
      </c>
      <c r="BG90" s="3">
        <v>52305.700000000004</v>
      </c>
      <c r="BH90" s="3">
        <v>51895.399999999994</v>
      </c>
      <c r="BI90" s="6">
        <f>BH89</f>
        <v>191374</v>
      </c>
      <c r="BJ90" s="7">
        <v>46840.1</v>
      </c>
      <c r="BK90" s="7">
        <v>51083.3</v>
      </c>
      <c r="BL90" s="7"/>
      <c r="BM90" s="7"/>
      <c r="BN90" s="7">
        <f>BM89</f>
        <v>0</v>
      </c>
    </row>
    <row r="91" spans="1:66" hidden="1" outlineLevel="1" x14ac:dyDescent="0.25"/>
    <row r="92" spans="1:66" hidden="1" outlineLevel="1" x14ac:dyDescent="0.25">
      <c r="A92" s="172"/>
      <c r="B92" s="179">
        <v>2011</v>
      </c>
      <c r="C92" s="167"/>
      <c r="D92" s="167"/>
      <c r="E92" s="168"/>
      <c r="F92" s="173">
        <v>2011</v>
      </c>
      <c r="G92" s="174">
        <v>2012</v>
      </c>
      <c r="H92" s="175"/>
      <c r="I92" s="175"/>
      <c r="J92" s="176"/>
      <c r="K92" s="154">
        <v>2012</v>
      </c>
      <c r="L92" s="164">
        <v>2013</v>
      </c>
      <c r="M92" s="160"/>
      <c r="N92" s="160"/>
      <c r="O92" s="161"/>
      <c r="P92" s="151">
        <v>2013</v>
      </c>
      <c r="Q92" s="164">
        <v>2014</v>
      </c>
      <c r="R92" s="160"/>
      <c r="S92" s="160"/>
      <c r="T92" s="161"/>
      <c r="U92" s="151">
        <v>2014</v>
      </c>
      <c r="V92" s="164">
        <v>2015</v>
      </c>
      <c r="W92" s="160"/>
      <c r="X92" s="160"/>
      <c r="Y92" s="161"/>
      <c r="Z92" s="151">
        <v>2015</v>
      </c>
      <c r="AA92" s="164">
        <v>2016</v>
      </c>
      <c r="AB92" s="160"/>
      <c r="AC92" s="160"/>
      <c r="AD92" s="161"/>
      <c r="AE92" s="151">
        <v>2016</v>
      </c>
      <c r="AF92" s="164">
        <v>2017</v>
      </c>
      <c r="AG92" s="160"/>
      <c r="AH92" s="160"/>
      <c r="AI92" s="161"/>
      <c r="AJ92" s="151">
        <v>2017</v>
      </c>
      <c r="AK92" s="164">
        <v>2018</v>
      </c>
      <c r="AL92" s="160"/>
      <c r="AM92" s="160"/>
      <c r="AN92" s="161"/>
      <c r="AO92" s="151">
        <v>2018</v>
      </c>
      <c r="AP92" s="153">
        <v>2019</v>
      </c>
      <c r="AQ92" s="153"/>
      <c r="AR92" s="153"/>
      <c r="AS92" s="154"/>
      <c r="AT92" s="151">
        <v>2019</v>
      </c>
      <c r="AU92" s="153">
        <v>2020</v>
      </c>
      <c r="AV92" s="153"/>
      <c r="AW92" s="153"/>
      <c r="AX92" s="154"/>
      <c r="AY92" s="151">
        <v>2020</v>
      </c>
      <c r="AZ92" s="153">
        <v>2021</v>
      </c>
      <c r="BA92" s="153"/>
      <c r="BB92" s="153"/>
      <c r="BC92" s="154"/>
      <c r="BD92" s="157">
        <v>2021</v>
      </c>
      <c r="BE92" s="156">
        <v>2022</v>
      </c>
      <c r="BF92" s="156"/>
      <c r="BG92" s="156"/>
      <c r="BH92" s="156"/>
      <c r="BI92" s="156">
        <v>2022</v>
      </c>
      <c r="BJ92" s="153">
        <v>2023</v>
      </c>
      <c r="BK92" s="153"/>
      <c r="BL92" s="153"/>
      <c r="BM92" s="154"/>
      <c r="BN92" s="156">
        <v>2023</v>
      </c>
    </row>
    <row r="93" spans="1:66" hidden="1" outlineLevel="1" x14ac:dyDescent="0.25">
      <c r="A93" s="178"/>
      <c r="B93" s="42" t="s">
        <v>0</v>
      </c>
      <c r="C93" s="42" t="s">
        <v>1</v>
      </c>
      <c r="D93" s="42" t="s">
        <v>2</v>
      </c>
      <c r="E93" s="42" t="s">
        <v>3</v>
      </c>
      <c r="F93" s="180"/>
      <c r="G93" s="43" t="s">
        <v>0</v>
      </c>
      <c r="H93" s="43" t="s">
        <v>1</v>
      </c>
      <c r="I93" s="43" t="s">
        <v>2</v>
      </c>
      <c r="J93" s="43" t="s">
        <v>3</v>
      </c>
      <c r="K93" s="181"/>
      <c r="L93" s="43" t="s">
        <v>0</v>
      </c>
      <c r="M93" s="43" t="s">
        <v>1</v>
      </c>
      <c r="N93" s="43" t="s">
        <v>2</v>
      </c>
      <c r="O93" s="43" t="s">
        <v>3</v>
      </c>
      <c r="P93" s="155"/>
      <c r="Q93" s="42" t="s">
        <v>0</v>
      </c>
      <c r="R93" s="42" t="s">
        <v>1</v>
      </c>
      <c r="S93" s="42" t="s">
        <v>2</v>
      </c>
      <c r="T93" s="42" t="s">
        <v>3</v>
      </c>
      <c r="U93" s="155"/>
      <c r="V93" s="42" t="s">
        <v>0</v>
      </c>
      <c r="W93" s="42" t="s">
        <v>1</v>
      </c>
      <c r="X93" s="42" t="s">
        <v>2</v>
      </c>
      <c r="Y93" s="42" t="s">
        <v>3</v>
      </c>
      <c r="Z93" s="155"/>
      <c r="AA93" s="42" t="s">
        <v>0</v>
      </c>
      <c r="AB93" s="42" t="s">
        <v>1</v>
      </c>
      <c r="AC93" s="42" t="s">
        <v>2</v>
      </c>
      <c r="AD93" s="42" t="s">
        <v>3</v>
      </c>
      <c r="AE93" s="155"/>
      <c r="AF93" s="42" t="s">
        <v>0</v>
      </c>
      <c r="AG93" s="42" t="s">
        <v>1</v>
      </c>
      <c r="AH93" s="42" t="s">
        <v>2</v>
      </c>
      <c r="AI93" s="42" t="s">
        <v>3</v>
      </c>
      <c r="AJ93" s="155"/>
      <c r="AK93" s="42" t="s">
        <v>0</v>
      </c>
      <c r="AL93" s="42" t="s">
        <v>1</v>
      </c>
      <c r="AM93" s="42" t="s">
        <v>2</v>
      </c>
      <c r="AN93" s="42" t="s">
        <v>3</v>
      </c>
      <c r="AO93" s="155"/>
      <c r="AP93" s="42" t="s">
        <v>0</v>
      </c>
      <c r="AQ93" s="42" t="s">
        <v>1</v>
      </c>
      <c r="AR93" s="42" t="s">
        <v>2</v>
      </c>
      <c r="AS93" s="42" t="s">
        <v>3</v>
      </c>
      <c r="AT93" s="152"/>
      <c r="AU93" s="42" t="s">
        <v>0</v>
      </c>
      <c r="AV93" s="42" t="s">
        <v>1</v>
      </c>
      <c r="AW93" s="42" t="s">
        <v>2</v>
      </c>
      <c r="AX93" s="42" t="s">
        <v>3</v>
      </c>
      <c r="AY93" s="155"/>
      <c r="AZ93" s="42" t="s">
        <v>0</v>
      </c>
      <c r="BA93" s="42" t="s">
        <v>1</v>
      </c>
      <c r="BB93" s="42" t="s">
        <v>2</v>
      </c>
      <c r="BC93" s="42" t="s">
        <v>3</v>
      </c>
      <c r="BD93" s="158"/>
      <c r="BE93" s="60" t="s">
        <v>0</v>
      </c>
      <c r="BF93" s="60" t="s">
        <v>1</v>
      </c>
      <c r="BG93" s="60" t="s">
        <v>2</v>
      </c>
      <c r="BH93" s="60" t="s">
        <v>3</v>
      </c>
      <c r="BI93" s="156"/>
      <c r="BJ93" s="94" t="s">
        <v>0</v>
      </c>
      <c r="BK93" s="94" t="s">
        <v>1</v>
      </c>
      <c r="BL93" s="94" t="s">
        <v>2</v>
      </c>
      <c r="BM93" s="94" t="s">
        <v>3</v>
      </c>
      <c r="BN93" s="156"/>
    </row>
    <row r="94" spans="1:66" hidden="1" outlineLevel="1" x14ac:dyDescent="0.25">
      <c r="A94" s="1" t="s">
        <v>51</v>
      </c>
      <c r="B94" s="2">
        <f>IF(B98,B90/B98,"")</f>
        <v>15314.922464699173</v>
      </c>
      <c r="C94" s="2">
        <f>IF(C98,C90/C98,"")</f>
        <v>15844.544975296381</v>
      </c>
      <c r="D94" s="2">
        <f>IF(D98,D90/D98,"")</f>
        <v>16252.514767773228</v>
      </c>
      <c r="E94" s="2">
        <f>IF(E98,E90/E98,"")</f>
        <v>14009.238970405469</v>
      </c>
      <c r="F94" s="2">
        <f>SUM(B94:E94)</f>
        <v>61421.221178174252</v>
      </c>
      <c r="G94" s="2">
        <f>IF(G98,G90/G98,"")</f>
        <v>12838.934343501496</v>
      </c>
      <c r="H94" s="2">
        <f>IF(H98,H90/H98,"")</f>
        <v>16797.093163877835</v>
      </c>
      <c r="I94" s="2">
        <f>IF(I98,I90/I98,"")</f>
        <v>17652.218000489112</v>
      </c>
      <c r="J94" s="2">
        <f>IF(J98,J90/J98,"")</f>
        <v>18246.673001577488</v>
      </c>
      <c r="K94" s="2">
        <f>SUM(G94:J94)</f>
        <v>65534.918509445932</v>
      </c>
      <c r="L94" s="2">
        <f t="shared" ref="L94:AN94" si="19">IF(L98,L90/L98,"")</f>
        <v>15856.055196740226</v>
      </c>
      <c r="M94" s="2">
        <f t="shared" si="19"/>
        <v>18835.052091961639</v>
      </c>
      <c r="N94" s="2">
        <f t="shared" si="19"/>
        <v>20756.077800314022</v>
      </c>
      <c r="O94" s="2">
        <f t="shared" si="19"/>
        <v>19843.785681969966</v>
      </c>
      <c r="P94" s="2">
        <f>SUM(L94:O94)</f>
        <v>75290.970770985849</v>
      </c>
      <c r="Q94" s="2">
        <f t="shared" si="19"/>
        <v>17165.5741384885</v>
      </c>
      <c r="R94" s="2">
        <f t="shared" si="19"/>
        <v>19047.774601878318</v>
      </c>
      <c r="S94" s="2">
        <f t="shared" si="19"/>
        <v>21858.279578199235</v>
      </c>
      <c r="T94" s="2">
        <f t="shared" si="19"/>
        <v>20528.339311699991</v>
      </c>
      <c r="U94" s="2">
        <f>SUM(Q94:T94)</f>
        <v>78599.967630266052</v>
      </c>
      <c r="V94" s="2">
        <f t="shared" si="19"/>
        <v>13351.243833372402</v>
      </c>
      <c r="W94" s="2">
        <f t="shared" si="19"/>
        <v>14773.138616231745</v>
      </c>
      <c r="X94" s="2">
        <f t="shared" si="19"/>
        <v>14613.163425276822</v>
      </c>
      <c r="Y94" s="2">
        <f t="shared" si="19"/>
        <v>13456.901866498369</v>
      </c>
      <c r="Z94" s="2">
        <f>SUM(V94:Y94)</f>
        <v>56194.447741379336</v>
      </c>
      <c r="AA94" s="2">
        <f>IF(AA98,AA90/AA98,"")</f>
        <v>10245.773412310158</v>
      </c>
      <c r="AB94" s="2">
        <f>IF(AB98,AB90/AB98,"")</f>
        <v>11721.07022857475</v>
      </c>
      <c r="AC94" s="2">
        <f>IF(AC98,AC90/AC98,"")</f>
        <v>13092.417999221303</v>
      </c>
      <c r="AD94" s="2">
        <f>IF(AD98,AD90/AD98,"")</f>
        <v>12927.56230859933</v>
      </c>
      <c r="AE94" s="2">
        <f>SUM(AA94:AD94)</f>
        <v>47986.82394870554</v>
      </c>
      <c r="AF94" s="2">
        <f t="shared" si="19"/>
        <v>11858.475145534365</v>
      </c>
      <c r="AG94" s="2">
        <f t="shared" si="19"/>
        <v>13474.935279066231</v>
      </c>
      <c r="AH94" s="2">
        <f t="shared" si="19"/>
        <v>14690.277084525031</v>
      </c>
      <c r="AI94" s="2">
        <f t="shared" si="19"/>
        <v>14662.107435765818</v>
      </c>
      <c r="AJ94" s="2">
        <f>SUM(AF94:AI94)</f>
        <v>54685.794944891444</v>
      </c>
      <c r="AK94" s="2">
        <f t="shared" si="19"/>
        <v>13553.771386386923</v>
      </c>
      <c r="AL94" s="2">
        <f t="shared" si="19"/>
        <v>14643.991844215849</v>
      </c>
      <c r="AM94" s="2">
        <f t="shared" si="19"/>
        <v>16159.285176871659</v>
      </c>
      <c r="AN94" s="2">
        <f t="shared" si="19"/>
        <v>15563.458313069885</v>
      </c>
      <c r="AO94" s="2">
        <f>SUM(AK94:AN94)</f>
        <v>59920.506720544319</v>
      </c>
      <c r="AP94" s="2">
        <f>IF(AP98,AP90/AP98,"")</f>
        <v>13786.296664608954</v>
      </c>
      <c r="AQ94" s="2">
        <f>IF(AQ98,AQ90/AQ98,"")</f>
        <v>15381.864359627732</v>
      </c>
      <c r="AR94" s="2">
        <f>IF(AR98,AR90/AR98,"")</f>
        <v>17954.762368523563</v>
      </c>
      <c r="AS94" s="2">
        <f>IF(AS98,AS90/AS98,"")</f>
        <v>17426.128055651876</v>
      </c>
      <c r="AT94" s="2">
        <f>SUM(AP94:AS94)</f>
        <v>64549.051448412123</v>
      </c>
      <c r="AU94" s="2">
        <f>IF(AU98,AU90/AU98,"")</f>
        <v>14509.019950550837</v>
      </c>
      <c r="AV94" s="2">
        <f>IF(AV98,AV90/AV98,"")</f>
        <v>14107.694520509009</v>
      </c>
      <c r="AW94" s="2">
        <f>IF(AW98,AW90/AW98,"")</f>
        <v>16215.42797670809</v>
      </c>
      <c r="AX94" s="2">
        <f>IF(AX98,AX90/AX98,"")</f>
        <v>16097.5223712936</v>
      </c>
      <c r="AY94" s="2">
        <f>SUM(AU94:AX94)</f>
        <v>60929.664819061531</v>
      </c>
      <c r="AZ94" s="2">
        <f>IF(AZ98,AZ90/AZ98,"")</f>
        <v>14451.123794675957</v>
      </c>
      <c r="BA94" s="2">
        <f>IF(BA98,BA90/BA98,"")</f>
        <v>16389.181616388505</v>
      </c>
      <c r="BB94" s="2">
        <f>IF(BB98,BB90/BB98,"")</f>
        <v>19024.141186352066</v>
      </c>
      <c r="BC94" s="2">
        <f>IF(BC98,BC90/BC98,"")</f>
        <v>19926.580553730724</v>
      </c>
      <c r="BD94" s="4">
        <f>SUM(AZ94:BC94)</f>
        <v>69791.027151147253</v>
      </c>
      <c r="BE94" s="105">
        <v>15388</v>
      </c>
      <c r="BF94" s="105">
        <v>16426.927007299266</v>
      </c>
      <c r="BG94" s="105">
        <v>20035.853661845722</v>
      </c>
      <c r="BH94" s="105">
        <v>21192.730781236685</v>
      </c>
      <c r="BI94" s="8">
        <f>SUM(BE94:BH94)</f>
        <v>73043.511450381673</v>
      </c>
      <c r="BJ94" s="8">
        <v>17032.763636363637</v>
      </c>
      <c r="BK94" s="8">
        <v>17447.306786171572</v>
      </c>
      <c r="BL94" s="8">
        <f>IF(BL98,BL90/BL98,"")</f>
        <v>0</v>
      </c>
      <c r="BM94" s="8" t="str">
        <f>IF(BM98,BM90/BM98,"")</f>
        <v/>
      </c>
      <c r="BN94" s="8">
        <f>SUM(BJ94:BM94)</f>
        <v>34480.070422535209</v>
      </c>
    </row>
    <row r="95" spans="1:66" hidden="1" outlineLevel="1" x14ac:dyDescent="0.25"/>
    <row r="96" spans="1:66" hidden="1" outlineLevel="1" x14ac:dyDescent="0.25">
      <c r="A96" s="172"/>
      <c r="B96" s="179">
        <v>2011</v>
      </c>
      <c r="C96" s="167"/>
      <c r="D96" s="167"/>
      <c r="E96" s="168"/>
      <c r="F96" s="173">
        <v>2011</v>
      </c>
      <c r="G96" s="174">
        <v>2012</v>
      </c>
      <c r="H96" s="175"/>
      <c r="I96" s="175"/>
      <c r="J96" s="176"/>
      <c r="K96" s="154">
        <v>2012</v>
      </c>
      <c r="L96" s="160">
        <v>2013</v>
      </c>
      <c r="M96" s="160"/>
      <c r="N96" s="160"/>
      <c r="O96" s="161"/>
      <c r="P96" s="151">
        <v>2013</v>
      </c>
      <c r="Q96" s="153">
        <v>2014</v>
      </c>
      <c r="R96" s="153"/>
      <c r="S96" s="153"/>
      <c r="T96" s="154"/>
      <c r="U96" s="151">
        <v>2014</v>
      </c>
      <c r="V96" s="153">
        <v>2015</v>
      </c>
      <c r="W96" s="153"/>
      <c r="X96" s="153"/>
      <c r="Y96" s="154"/>
      <c r="Z96" s="151">
        <v>2015</v>
      </c>
      <c r="AA96" s="153">
        <v>2016</v>
      </c>
      <c r="AB96" s="153"/>
      <c r="AC96" s="153"/>
      <c r="AD96" s="154"/>
      <c r="AE96" s="151">
        <v>2016</v>
      </c>
      <c r="AF96" s="153">
        <v>2017</v>
      </c>
      <c r="AG96" s="153"/>
      <c r="AH96" s="153"/>
      <c r="AI96" s="154"/>
      <c r="AJ96" s="151">
        <v>2017</v>
      </c>
      <c r="AK96" s="153">
        <v>2018</v>
      </c>
      <c r="AL96" s="153"/>
      <c r="AM96" s="153"/>
      <c r="AN96" s="154"/>
      <c r="AO96" s="151">
        <v>2018</v>
      </c>
      <c r="AP96" s="153">
        <v>2019</v>
      </c>
      <c r="AQ96" s="153"/>
      <c r="AR96" s="153"/>
      <c r="AS96" s="154"/>
      <c r="AT96" s="151">
        <v>2019</v>
      </c>
      <c r="AU96" s="153">
        <v>2020</v>
      </c>
      <c r="AV96" s="153"/>
      <c r="AW96" s="153"/>
      <c r="AX96" s="154"/>
      <c r="AY96" s="151">
        <v>2020</v>
      </c>
      <c r="AZ96" s="153">
        <v>2021</v>
      </c>
      <c r="BA96" s="153"/>
      <c r="BB96" s="153"/>
      <c r="BC96" s="154"/>
      <c r="BD96" s="157">
        <v>2021</v>
      </c>
      <c r="BE96" s="156">
        <v>2022</v>
      </c>
      <c r="BF96" s="156"/>
      <c r="BG96" s="156"/>
      <c r="BH96" s="156"/>
      <c r="BI96" s="156">
        <v>2022</v>
      </c>
      <c r="BJ96" s="153">
        <v>2023</v>
      </c>
      <c r="BK96" s="153"/>
      <c r="BL96" s="153"/>
      <c r="BM96" s="154"/>
      <c r="BN96" s="156">
        <v>2023</v>
      </c>
    </row>
    <row r="97" spans="1:66" hidden="1" outlineLevel="1" x14ac:dyDescent="0.25">
      <c r="A97" s="178"/>
      <c r="B97" s="42" t="s">
        <v>0</v>
      </c>
      <c r="C97" s="42" t="s">
        <v>1</v>
      </c>
      <c r="D97" s="42" t="s">
        <v>2</v>
      </c>
      <c r="E97" s="42" t="s">
        <v>3</v>
      </c>
      <c r="F97" s="170"/>
      <c r="G97" s="43" t="s">
        <v>0</v>
      </c>
      <c r="H97" s="43" t="s">
        <v>1</v>
      </c>
      <c r="I97" s="43" t="s">
        <v>2</v>
      </c>
      <c r="J97" s="43" t="s">
        <v>3</v>
      </c>
      <c r="K97" s="152"/>
      <c r="L97" s="43" t="s">
        <v>0</v>
      </c>
      <c r="M97" s="43" t="s">
        <v>1</v>
      </c>
      <c r="N97" s="43" t="s">
        <v>2</v>
      </c>
      <c r="O97" s="43" t="s">
        <v>3</v>
      </c>
      <c r="P97" s="152"/>
      <c r="Q97" s="42" t="s">
        <v>0</v>
      </c>
      <c r="R97" s="42" t="s">
        <v>1</v>
      </c>
      <c r="S97" s="42" t="s">
        <v>2</v>
      </c>
      <c r="T97" s="42" t="s">
        <v>3</v>
      </c>
      <c r="U97" s="152"/>
      <c r="V97" s="42" t="s">
        <v>0</v>
      </c>
      <c r="W97" s="42" t="s">
        <v>1</v>
      </c>
      <c r="X97" s="42" t="s">
        <v>2</v>
      </c>
      <c r="Y97" s="42" t="s">
        <v>3</v>
      </c>
      <c r="Z97" s="152"/>
      <c r="AA97" s="42" t="s">
        <v>0</v>
      </c>
      <c r="AB97" s="42" t="s">
        <v>1</v>
      </c>
      <c r="AC97" s="42" t="s">
        <v>2</v>
      </c>
      <c r="AD97" s="42" t="s">
        <v>3</v>
      </c>
      <c r="AE97" s="152"/>
      <c r="AF97" s="42" t="s">
        <v>0</v>
      </c>
      <c r="AG97" s="42" t="s">
        <v>1</v>
      </c>
      <c r="AH97" s="42" t="s">
        <v>2</v>
      </c>
      <c r="AI97" s="42" t="s">
        <v>3</v>
      </c>
      <c r="AJ97" s="152"/>
      <c r="AK97" s="42" t="s">
        <v>0</v>
      </c>
      <c r="AL97" s="42" t="s">
        <v>1</v>
      </c>
      <c r="AM97" s="42" t="s">
        <v>2</v>
      </c>
      <c r="AN97" s="42" t="s">
        <v>3</v>
      </c>
      <c r="AO97" s="152"/>
      <c r="AP97" s="42" t="s">
        <v>0</v>
      </c>
      <c r="AQ97" s="42" t="s">
        <v>1</v>
      </c>
      <c r="AR97" s="42" t="s">
        <v>2</v>
      </c>
      <c r="AS97" s="42" t="s">
        <v>3</v>
      </c>
      <c r="AT97" s="152"/>
      <c r="AU97" s="42" t="s">
        <v>0</v>
      </c>
      <c r="AV97" s="42" t="s">
        <v>1</v>
      </c>
      <c r="AW97" s="42" t="s">
        <v>2</v>
      </c>
      <c r="AX97" s="42" t="s">
        <v>3</v>
      </c>
      <c r="AY97" s="155"/>
      <c r="AZ97" s="42" t="s">
        <v>0</v>
      </c>
      <c r="BA97" s="42" t="s">
        <v>1</v>
      </c>
      <c r="BB97" s="42" t="s">
        <v>2</v>
      </c>
      <c r="BC97" s="42" t="s">
        <v>3</v>
      </c>
      <c r="BD97" s="158"/>
      <c r="BE97" s="60" t="s">
        <v>0</v>
      </c>
      <c r="BF97" s="60" t="s">
        <v>1</v>
      </c>
      <c r="BG97" s="60" t="s">
        <v>2</v>
      </c>
      <c r="BH97" s="60" t="s">
        <v>3</v>
      </c>
      <c r="BI97" s="156"/>
      <c r="BJ97" s="94" t="s">
        <v>0</v>
      </c>
      <c r="BK97" s="94" t="s">
        <v>1</v>
      </c>
      <c r="BL97" s="94" t="s">
        <v>2</v>
      </c>
      <c r="BM97" s="94" t="s">
        <v>3</v>
      </c>
      <c r="BN97" s="156"/>
    </row>
    <row r="98" spans="1:66" hidden="1" outlineLevel="1" x14ac:dyDescent="0.25">
      <c r="A98" s="46" t="s">
        <v>30</v>
      </c>
      <c r="B98" s="2">
        <v>0.304313</v>
      </c>
      <c r="C98" s="2">
        <v>0.407835</v>
      </c>
      <c r="D98" s="2">
        <v>0.52986999999999995</v>
      </c>
      <c r="E98" s="2">
        <v>0.78450299999999995</v>
      </c>
      <c r="F98" s="3">
        <v>0.83499999999999996</v>
      </c>
      <c r="G98" s="3">
        <v>0.82732099999999986</v>
      </c>
      <c r="H98" s="3">
        <v>0.81862199999999996</v>
      </c>
      <c r="I98" s="3">
        <v>0.83825499999999986</v>
      </c>
      <c r="J98" s="3">
        <v>0.85452399999999995</v>
      </c>
      <c r="K98" s="3">
        <v>0.83697099999999991</v>
      </c>
      <c r="L98" s="3">
        <v>0.86410900000000002</v>
      </c>
      <c r="M98" s="3">
        <v>0.869232</v>
      </c>
      <c r="N98" s="3">
        <v>0.89485499999999984</v>
      </c>
      <c r="O98" s="3">
        <v>0.92834000000000005</v>
      </c>
      <c r="P98" s="3">
        <v>0.89710599999999985</v>
      </c>
      <c r="Q98" s="3">
        <v>0.97114199999999995</v>
      </c>
      <c r="R98" s="3">
        <v>1.0040899999999999</v>
      </c>
      <c r="S98" s="3">
        <v>1.03556</v>
      </c>
      <c r="T98" s="3">
        <v>1.0788899999999999</v>
      </c>
      <c r="U98" s="3">
        <v>1.0260180000000001</v>
      </c>
      <c r="V98" s="3">
        <v>1.484604</v>
      </c>
      <c r="W98" s="3">
        <v>1.4619500000000001</v>
      </c>
      <c r="X98" s="3">
        <v>1.6782410000000001</v>
      </c>
      <c r="Y98" s="3">
        <v>1.7809820000000001</v>
      </c>
      <c r="Z98" s="3">
        <v>1.6253610000000001</v>
      </c>
      <c r="AA98" s="3">
        <v>2.0615330000000003</v>
      </c>
      <c r="AB98" s="3">
        <v>1.9667572628138001</v>
      </c>
      <c r="AC98" s="3">
        <v>1.964572167</v>
      </c>
      <c r="AD98" s="3">
        <v>1.9380297230000001</v>
      </c>
      <c r="AE98" s="3">
        <v>1.9998328999999999</v>
      </c>
      <c r="AF98" s="3">
        <v>1.910228737</v>
      </c>
      <c r="AG98" s="3">
        <v>1.880617567</v>
      </c>
      <c r="AH98" s="3">
        <v>1.9447693079999999</v>
      </c>
      <c r="AI98" s="3">
        <v>1.9905187660000001</v>
      </c>
      <c r="AJ98" s="3">
        <v>1.933338</v>
      </c>
      <c r="AK98" s="3">
        <v>1.9748009049999999</v>
      </c>
      <c r="AL98" s="3">
        <v>2.0036886329999999</v>
      </c>
      <c r="AM98" s="3">
        <v>2.0500288000000002</v>
      </c>
      <c r="AN98" s="3">
        <v>2.1257961010000002</v>
      </c>
      <c r="AO98" s="3">
        <v>2.0402391999999998</v>
      </c>
      <c r="AP98" s="3">
        <v>2.1446151000000002</v>
      </c>
      <c r="AQ98" s="3">
        <v>2.0909689</v>
      </c>
      <c r="AR98" s="3">
        <v>2.0535999999999999</v>
      </c>
      <c r="AS98" s="3">
        <v>2.0733750999999998</v>
      </c>
      <c r="AT98" s="3">
        <v>2.0886854000000001</v>
      </c>
      <c r="AU98" s="3">
        <v>2.2746189000000001</v>
      </c>
      <c r="AV98" s="3">
        <v>2.4382429000000001</v>
      </c>
      <c r="AW98" s="3">
        <v>2.5214246</v>
      </c>
      <c r="AX98" s="3">
        <v>2.5739570999999999</v>
      </c>
      <c r="AY98" s="3">
        <v>2.4606672000000001</v>
      </c>
      <c r="AZ98" s="3">
        <v>2.5970091000000002</v>
      </c>
      <c r="BA98" s="3">
        <v>2.5542337000000002</v>
      </c>
      <c r="BB98" s="3">
        <v>2.5164132000000001</v>
      </c>
      <c r="BC98" s="3">
        <v>2.4898853000000001</v>
      </c>
      <c r="BD98" s="6">
        <v>2.5385143000000001</v>
      </c>
      <c r="BE98" s="61">
        <v>2.7815048708202998</v>
      </c>
      <c r="BF98" s="61">
        <v>2.6297250434974195</v>
      </c>
      <c r="BG98" s="61">
        <v>2.5734952308954853</v>
      </c>
      <c r="BH98" s="91">
        <v>2.5026520215571333</v>
      </c>
      <c r="BI98" s="51">
        <v>2.6198625127548212</v>
      </c>
      <c r="BJ98" s="61">
        <v>2.7520547989413018</v>
      </c>
      <c r="BK98" s="61">
        <v>2.9310224525037243</v>
      </c>
      <c r="BL98" s="61">
        <v>3.1447217391304338</v>
      </c>
      <c r="BM98" s="91"/>
      <c r="BN98" s="51"/>
    </row>
  </sheetData>
  <protectedRanges>
    <protectedRange sqref="BF98 BK98" name="Диапазон1_41"/>
  </protectedRanges>
  <mergeCells count="350">
    <mergeCell ref="BJ92:BM92"/>
    <mergeCell ref="BN92:BN93"/>
    <mergeCell ref="BJ96:BM96"/>
    <mergeCell ref="BN96:BN97"/>
    <mergeCell ref="BE2:BH2"/>
    <mergeCell ref="BI2:BI3"/>
    <mergeCell ref="BJ71:BM71"/>
    <mergeCell ref="BN71:BN72"/>
    <mergeCell ref="BJ75:BM75"/>
    <mergeCell ref="BN75:BN76"/>
    <mergeCell ref="BJ79:BM79"/>
    <mergeCell ref="BN79:BN80"/>
    <mergeCell ref="BJ83:BM83"/>
    <mergeCell ref="BN83:BN84"/>
    <mergeCell ref="BJ87:BM87"/>
    <mergeCell ref="BN87:BN88"/>
    <mergeCell ref="BJ51:BM51"/>
    <mergeCell ref="BN51:BN52"/>
    <mergeCell ref="BJ55:BM55"/>
    <mergeCell ref="BN55:BN56"/>
    <mergeCell ref="BJ59:BM59"/>
    <mergeCell ref="BE67:BH67"/>
    <mergeCell ref="BI67:BI68"/>
    <mergeCell ref="BE71:BH71"/>
    <mergeCell ref="A79:A80"/>
    <mergeCell ref="B79:E79"/>
    <mergeCell ref="F79:F80"/>
    <mergeCell ref="G79:J79"/>
    <mergeCell ref="K79:K80"/>
    <mergeCell ref="Z79:Z80"/>
    <mergeCell ref="AF79:AI79"/>
    <mergeCell ref="AJ79:AJ80"/>
    <mergeCell ref="AK79:AN79"/>
    <mergeCell ref="A87:A88"/>
    <mergeCell ref="B87:E87"/>
    <mergeCell ref="F87:F88"/>
    <mergeCell ref="G87:J87"/>
    <mergeCell ref="K87:K88"/>
    <mergeCell ref="A83:A84"/>
    <mergeCell ref="B83:E83"/>
    <mergeCell ref="F83:F84"/>
    <mergeCell ref="G83:J83"/>
    <mergeCell ref="K83:K84"/>
    <mergeCell ref="A75:A76"/>
    <mergeCell ref="B75:E75"/>
    <mergeCell ref="F75:F76"/>
    <mergeCell ref="G75:J75"/>
    <mergeCell ref="K75:K76"/>
    <mergeCell ref="BN59:BN60"/>
    <mergeCell ref="BJ63:BM63"/>
    <mergeCell ref="BN63:BN64"/>
    <mergeCell ref="BJ67:BM67"/>
    <mergeCell ref="BN67:BN68"/>
    <mergeCell ref="A71:A72"/>
    <mergeCell ref="B71:E71"/>
    <mergeCell ref="F71:F72"/>
    <mergeCell ref="G71:J71"/>
    <mergeCell ref="K71:K72"/>
    <mergeCell ref="A63:A64"/>
    <mergeCell ref="B63:E63"/>
    <mergeCell ref="F63:F64"/>
    <mergeCell ref="G63:J63"/>
    <mergeCell ref="K63:K64"/>
    <mergeCell ref="A67:A68"/>
    <mergeCell ref="B67:E67"/>
    <mergeCell ref="F67:F68"/>
    <mergeCell ref="G67:J67"/>
    <mergeCell ref="K67:K68"/>
    <mergeCell ref="A55:A56"/>
    <mergeCell ref="B55:E55"/>
    <mergeCell ref="F55:F56"/>
    <mergeCell ref="G55:J55"/>
    <mergeCell ref="L59:O59"/>
    <mergeCell ref="P59:P60"/>
    <mergeCell ref="Q59:T59"/>
    <mergeCell ref="U59:U60"/>
    <mergeCell ref="L63:O63"/>
    <mergeCell ref="P63:P64"/>
    <mergeCell ref="V59:Y59"/>
    <mergeCell ref="B59:E59"/>
    <mergeCell ref="F59:F60"/>
    <mergeCell ref="G59:J59"/>
    <mergeCell ref="K59:K60"/>
    <mergeCell ref="A59:A60"/>
    <mergeCell ref="L51:O51"/>
    <mergeCell ref="P51:P52"/>
    <mergeCell ref="Q51:T51"/>
    <mergeCell ref="K51:K52"/>
    <mergeCell ref="AA51:AD51"/>
    <mergeCell ref="Z59:Z60"/>
    <mergeCell ref="AF59:AI59"/>
    <mergeCell ref="AJ59:AJ60"/>
    <mergeCell ref="AK59:AN59"/>
    <mergeCell ref="Z55:Z56"/>
    <mergeCell ref="AF55:AI55"/>
    <mergeCell ref="AF51:AI51"/>
    <mergeCell ref="AJ51:AJ52"/>
    <mergeCell ref="AK51:AN51"/>
    <mergeCell ref="F96:F97"/>
    <mergeCell ref="G96:J96"/>
    <mergeCell ref="K96:K97"/>
    <mergeCell ref="L55:O55"/>
    <mergeCell ref="P55:P56"/>
    <mergeCell ref="Q55:T55"/>
    <mergeCell ref="U55:U56"/>
    <mergeCell ref="V55:Y55"/>
    <mergeCell ref="K55:K56"/>
    <mergeCell ref="U71:U72"/>
    <mergeCell ref="V71:Y71"/>
    <mergeCell ref="L75:O75"/>
    <mergeCell ref="P75:P76"/>
    <mergeCell ref="Q75:T75"/>
    <mergeCell ref="U75:U76"/>
    <mergeCell ref="V75:Y75"/>
    <mergeCell ref="L87:O87"/>
    <mergeCell ref="P87:P88"/>
    <mergeCell ref="Q87:T87"/>
    <mergeCell ref="U87:U88"/>
    <mergeCell ref="V87:Y87"/>
    <mergeCell ref="L83:O83"/>
    <mergeCell ref="P83:P84"/>
    <mergeCell ref="Q83:T83"/>
    <mergeCell ref="Q96:T96"/>
    <mergeCell ref="U96:U97"/>
    <mergeCell ref="V96:Y96"/>
    <mergeCell ref="Z96:Z97"/>
    <mergeCell ref="AA96:AD96"/>
    <mergeCell ref="L96:O96"/>
    <mergeCell ref="P96:P97"/>
    <mergeCell ref="AA71:AD71"/>
    <mergeCell ref="AE71:AE72"/>
    <mergeCell ref="Z71:Z72"/>
    <mergeCell ref="Z75:Z76"/>
    <mergeCell ref="AA75:AD75"/>
    <mergeCell ref="Z83:Z84"/>
    <mergeCell ref="Z87:Z88"/>
    <mergeCell ref="AA79:AD79"/>
    <mergeCell ref="AE79:AE80"/>
    <mergeCell ref="Q79:T79"/>
    <mergeCell ref="U79:U80"/>
    <mergeCell ref="V79:Y79"/>
    <mergeCell ref="L79:O79"/>
    <mergeCell ref="P79:P80"/>
    <mergeCell ref="AA87:AD87"/>
    <mergeCell ref="U83:U84"/>
    <mergeCell ref="V83:Y83"/>
    <mergeCell ref="AA83:AD83"/>
    <mergeCell ref="V63:Y63"/>
    <mergeCell ref="AF67:AI67"/>
    <mergeCell ref="Q63:T63"/>
    <mergeCell ref="U63:U64"/>
    <mergeCell ref="AE67:AE68"/>
    <mergeCell ref="Q71:T71"/>
    <mergeCell ref="AF71:AI71"/>
    <mergeCell ref="AF75:AI75"/>
    <mergeCell ref="AF83:AI83"/>
    <mergeCell ref="Z63:Z64"/>
    <mergeCell ref="L92:O92"/>
    <mergeCell ref="P92:P93"/>
    <mergeCell ref="Q92:T92"/>
    <mergeCell ref="U92:U93"/>
    <mergeCell ref="V92:Y92"/>
    <mergeCell ref="Z92:Z93"/>
    <mergeCell ref="L67:O67"/>
    <mergeCell ref="P67:P68"/>
    <mergeCell ref="Q67:T67"/>
    <mergeCell ref="U67:U68"/>
    <mergeCell ref="V67:Y67"/>
    <mergeCell ref="Z67:Z68"/>
    <mergeCell ref="L71:O71"/>
    <mergeCell ref="P71:P72"/>
    <mergeCell ref="AK67:AN67"/>
    <mergeCell ref="AO67:AO68"/>
    <mergeCell ref="AJ75:AJ76"/>
    <mergeCell ref="A96:A97"/>
    <mergeCell ref="B96:E96"/>
    <mergeCell ref="A2:A3"/>
    <mergeCell ref="A92:A93"/>
    <mergeCell ref="B92:E92"/>
    <mergeCell ref="F92:F93"/>
    <mergeCell ref="G92:J92"/>
    <mergeCell ref="K92:K93"/>
    <mergeCell ref="AE96:AE97"/>
    <mergeCell ref="AF96:AI96"/>
    <mergeCell ref="AJ96:AJ97"/>
    <mergeCell ref="AK96:AN96"/>
    <mergeCell ref="AJ83:AJ84"/>
    <mergeCell ref="AK83:AN83"/>
    <mergeCell ref="AF87:AI87"/>
    <mergeCell ref="AJ87:AJ88"/>
    <mergeCell ref="AK87:AN87"/>
    <mergeCell ref="AE87:AE88"/>
    <mergeCell ref="AE83:AE84"/>
    <mergeCell ref="AO96:AO97"/>
    <mergeCell ref="AA67:AD67"/>
    <mergeCell ref="AK2:AN2"/>
    <mergeCell ref="AO2:AO3"/>
    <mergeCell ref="AA92:AD92"/>
    <mergeCell ref="AE92:AE93"/>
    <mergeCell ref="AF2:AI2"/>
    <mergeCell ref="AJ2:AJ3"/>
    <mergeCell ref="AA2:AD2"/>
    <mergeCell ref="AE2:AE3"/>
    <mergeCell ref="AE51:AE52"/>
    <mergeCell ref="AA55:AD55"/>
    <mergeCell ref="AJ92:AJ93"/>
    <mergeCell ref="AK92:AN92"/>
    <mergeCell ref="AO92:AO93"/>
    <mergeCell ref="AO71:AO72"/>
    <mergeCell ref="AJ71:AJ72"/>
    <mergeCell ref="AK71:AN71"/>
    <mergeCell ref="AO87:AO88"/>
    <mergeCell ref="AO83:AO84"/>
    <mergeCell ref="AO79:AO80"/>
    <mergeCell ref="AO75:AO76"/>
    <mergeCell ref="AK75:AN75"/>
    <mergeCell ref="AE75:AE76"/>
    <mergeCell ref="AF92:AI92"/>
    <mergeCell ref="AJ67:AJ68"/>
    <mergeCell ref="AP67:AS67"/>
    <mergeCell ref="AT67:AT68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P96:AS96"/>
    <mergeCell ref="AP71:AS71"/>
    <mergeCell ref="AT71:AT72"/>
    <mergeCell ref="G2:J2"/>
    <mergeCell ref="B2:E2"/>
    <mergeCell ref="F2:F3"/>
    <mergeCell ref="A51:A52"/>
    <mergeCell ref="AZ55:BC55"/>
    <mergeCell ref="B51:E51"/>
    <mergeCell ref="F51:F52"/>
    <mergeCell ref="G51:J51"/>
    <mergeCell ref="AJ63:AJ64"/>
    <mergeCell ref="AK63:AN63"/>
    <mergeCell ref="AO63:AO64"/>
    <mergeCell ref="AP63:AS63"/>
    <mergeCell ref="AT63:AT64"/>
    <mergeCell ref="AU55:AX55"/>
    <mergeCell ref="AA63:AD63"/>
    <mergeCell ref="AE63:AE64"/>
    <mergeCell ref="AE55:AE56"/>
    <mergeCell ref="AA59:AD59"/>
    <mergeCell ref="AE59:AE60"/>
    <mergeCell ref="AF63:AI63"/>
    <mergeCell ref="AP55:AS55"/>
    <mergeCell ref="AT55:AT56"/>
    <mergeCell ref="AP59:AS59"/>
    <mergeCell ref="AT59:AT60"/>
    <mergeCell ref="A1:AY1"/>
    <mergeCell ref="AU51:AX51"/>
    <mergeCell ref="AY51:AY52"/>
    <mergeCell ref="AZ51:BC51"/>
    <mergeCell ref="BD51:BD52"/>
    <mergeCell ref="AT51:AT52"/>
    <mergeCell ref="L2:O2"/>
    <mergeCell ref="P2:P3"/>
    <mergeCell ref="Q2:T2"/>
    <mergeCell ref="U2:U3"/>
    <mergeCell ref="V2:Y2"/>
    <mergeCell ref="Z2:Z3"/>
    <mergeCell ref="K2:K3"/>
    <mergeCell ref="U51:U52"/>
    <mergeCell ref="V51:Y51"/>
    <mergeCell ref="AO51:AO52"/>
    <mergeCell ref="AZ2:BC2"/>
    <mergeCell ref="BD2:BD3"/>
    <mergeCell ref="AP2:AS2"/>
    <mergeCell ref="AT2:AT3"/>
    <mergeCell ref="AU2:AX2"/>
    <mergeCell ref="AY2:AY3"/>
    <mergeCell ref="AP51:AS51"/>
    <mergeCell ref="Z51:Z52"/>
    <mergeCell ref="AY79:AY80"/>
    <mergeCell ref="AZ79:BC79"/>
    <mergeCell ref="BD79:BD80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U79:AX79"/>
    <mergeCell ref="AU59:AX59"/>
    <mergeCell ref="BI71:BI72"/>
    <mergeCell ref="BE75:BH75"/>
    <mergeCell ref="BI75:BI76"/>
    <mergeCell ref="BE79:BH79"/>
    <mergeCell ref="BI79:BI80"/>
    <mergeCell ref="BE87:BH87"/>
    <mergeCell ref="BI87:BI88"/>
    <mergeCell ref="BE83:BH83"/>
    <mergeCell ref="BI83:BI84"/>
    <mergeCell ref="BE63:BH63"/>
    <mergeCell ref="BI63:BI64"/>
    <mergeCell ref="AY55:AY56"/>
    <mergeCell ref="BD55:BD56"/>
    <mergeCell ref="BE92:BH92"/>
    <mergeCell ref="BI92:BI93"/>
    <mergeCell ref="BE96:BH96"/>
    <mergeCell ref="BI96:BI97"/>
    <mergeCell ref="AU96:AX96"/>
    <mergeCell ref="AY96:AY97"/>
    <mergeCell ref="AZ96:BC96"/>
    <mergeCell ref="BD96:BD97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AO55:AO56"/>
    <mergeCell ref="AO59:AO60"/>
    <mergeCell ref="AJ55:AJ56"/>
    <mergeCell ref="BE51:BH51"/>
    <mergeCell ref="BI51:BI52"/>
    <mergeCell ref="BE55:BH55"/>
    <mergeCell ref="BI55:BI56"/>
    <mergeCell ref="BE59:BH59"/>
    <mergeCell ref="BI59:BI60"/>
    <mergeCell ref="AK55:AN55"/>
  </mergeCells>
  <dataValidations disablePrompts="1" count="1">
    <dataValidation type="decimal" operator="notEqual" allowBlank="1" showInputMessage="1" showErrorMessage="1" sqref="BF98 BK98">
      <formula1>-0.0000000000000001</formula1>
    </dataValidation>
  </dataValidations>
  <pageMargins left="0.39370078740157483" right="0.39370078740157483" top="0.39370078740157483" bottom="0.39370078740157483" header="0.39370078740157483" footer="0.39370078740157483"/>
  <pageSetup paperSize="9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N104"/>
  <sheetViews>
    <sheetView zoomScaleNormal="100" zoomScaleSheetLayoutView="100" workbookViewId="0">
      <pane xSplit="1" ySplit="3" topLeftCell="AY4" activePane="bottomRight" state="frozen"/>
      <selection pane="topRight" activeCell="B1" sqref="B1"/>
      <selection pane="bottomLeft" activeCell="A4" sqref="A4"/>
      <selection pane="bottomRight" activeCell="AZ28" sqref="AZ28"/>
    </sheetView>
  </sheetViews>
  <sheetFormatPr defaultColWidth="8.85546875" defaultRowHeight="15" outlineLevelRow="1" outlineLevelCol="1" x14ac:dyDescent="0.25"/>
  <cols>
    <col min="1" max="1" width="60.7109375" style="38" customWidth="1"/>
    <col min="2" max="5" width="10.7109375" style="13" hidden="1" customWidth="1" outlineLevel="1"/>
    <col min="6" max="6" width="10.7109375" style="38" customWidth="1" collapsed="1"/>
    <col min="7" max="10" width="10.7109375" style="13" hidden="1" customWidth="1" outlineLevel="1"/>
    <col min="11" max="11" width="10.7109375" style="13" customWidth="1" collapsed="1"/>
    <col min="12" max="15" width="10.7109375" style="13" hidden="1" customWidth="1" outlineLevel="1"/>
    <col min="16" max="16" width="10.7109375" style="13" customWidth="1" collapsed="1"/>
    <col min="17" max="20" width="10.7109375" style="13" hidden="1" customWidth="1" outlineLevel="1"/>
    <col min="21" max="21" width="10.7109375" style="13" customWidth="1" collapsed="1"/>
    <col min="22" max="25" width="10.7109375" style="13" hidden="1" customWidth="1" outlineLevel="1"/>
    <col min="26" max="26" width="10.85546875" style="13" bestFit="1" customWidth="1" collapsed="1"/>
    <col min="27" max="30" width="10.7109375" style="13" hidden="1" customWidth="1" outlineLevel="1"/>
    <col min="31" max="31" width="10.85546875" style="13" bestFit="1" customWidth="1" collapsed="1"/>
    <col min="32" max="35" width="10.7109375" style="13" hidden="1" customWidth="1" outlineLevel="1"/>
    <col min="36" max="36" width="10.85546875" style="13" bestFit="1" customWidth="1" collapsed="1"/>
    <col min="37" max="40" width="10.7109375" style="13" hidden="1" customWidth="1" outlineLevel="1"/>
    <col min="41" max="41" width="10.7109375" style="13" customWidth="1" collapsed="1"/>
    <col min="42" max="45" width="10.7109375" style="13" hidden="1" customWidth="1" outlineLevel="1"/>
    <col min="46" max="46" width="10.85546875" style="13" bestFit="1" customWidth="1" collapsed="1"/>
    <col min="47" max="50" width="10.7109375" style="13" hidden="1" customWidth="1" outlineLevel="1"/>
    <col min="51" max="51" width="10.85546875" style="13" bestFit="1" customWidth="1" collapsed="1"/>
    <col min="52" max="54" width="10.7109375" style="13" customWidth="1" outlineLevel="1"/>
    <col min="55" max="55" width="11.42578125" style="13" customWidth="1" outlineLevel="1"/>
    <col min="56" max="56" width="11.42578125" style="13" bestFit="1" customWidth="1"/>
    <col min="57" max="59" width="10.85546875" style="13" customWidth="1" outlineLevel="1"/>
    <col min="60" max="60" width="11.42578125" style="13" customWidth="1" outlineLevel="1"/>
    <col min="61" max="61" width="11.7109375" style="13" bestFit="1" customWidth="1"/>
    <col min="62" max="62" width="10.5703125" style="13" customWidth="1"/>
    <col min="63" max="63" width="11.140625" style="13" customWidth="1"/>
    <col min="64" max="16384" width="8.85546875" style="13"/>
  </cols>
  <sheetData>
    <row r="1" spans="1:61" x14ac:dyDescent="0.25">
      <c r="A1" s="131" t="s">
        <v>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</row>
    <row r="2" spans="1:61" x14ac:dyDescent="0.25">
      <c r="A2" s="126"/>
      <c r="B2" s="132">
        <v>2012</v>
      </c>
      <c r="C2" s="132"/>
      <c r="D2" s="132"/>
      <c r="E2" s="133"/>
      <c r="F2" s="150">
        <v>2012</v>
      </c>
      <c r="G2" s="132">
        <v>2013</v>
      </c>
      <c r="H2" s="132"/>
      <c r="I2" s="132"/>
      <c r="J2" s="133"/>
      <c r="K2" s="122">
        <v>2013</v>
      </c>
      <c r="L2" s="129">
        <v>2014</v>
      </c>
      <c r="M2" s="129"/>
      <c r="N2" s="129"/>
      <c r="O2" s="130"/>
      <c r="P2" s="122">
        <f>K2+1</f>
        <v>2014</v>
      </c>
      <c r="Q2" s="124">
        <v>2015</v>
      </c>
      <c r="R2" s="124"/>
      <c r="S2" s="124"/>
      <c r="T2" s="125"/>
      <c r="U2" s="122">
        <v>2015</v>
      </c>
      <c r="V2" s="124">
        <v>2016</v>
      </c>
      <c r="W2" s="124"/>
      <c r="X2" s="124"/>
      <c r="Y2" s="125"/>
      <c r="Z2" s="122">
        <v>2016</v>
      </c>
      <c r="AA2" s="124">
        <v>2017</v>
      </c>
      <c r="AB2" s="124"/>
      <c r="AC2" s="124"/>
      <c r="AD2" s="125"/>
      <c r="AE2" s="122">
        <v>2017</v>
      </c>
      <c r="AF2" s="124">
        <v>2018</v>
      </c>
      <c r="AG2" s="124"/>
      <c r="AH2" s="124"/>
      <c r="AI2" s="125"/>
      <c r="AJ2" s="122">
        <v>2018</v>
      </c>
      <c r="AK2" s="124">
        <v>2019</v>
      </c>
      <c r="AL2" s="124"/>
      <c r="AM2" s="124"/>
      <c r="AN2" s="125"/>
      <c r="AO2" s="147">
        <v>2019</v>
      </c>
      <c r="AP2" s="140">
        <v>2020</v>
      </c>
      <c r="AQ2" s="129"/>
      <c r="AR2" s="129"/>
      <c r="AS2" s="130"/>
      <c r="AT2" s="122">
        <v>2020</v>
      </c>
      <c r="AU2" s="147">
        <v>2021</v>
      </c>
      <c r="AV2" s="124"/>
      <c r="AW2" s="124"/>
      <c r="AX2" s="125"/>
      <c r="AY2" s="148">
        <v>2021</v>
      </c>
      <c r="AZ2" s="147">
        <v>2022</v>
      </c>
      <c r="BA2" s="124"/>
      <c r="BB2" s="124"/>
      <c r="BC2" s="125"/>
      <c r="BD2" s="148">
        <v>2022</v>
      </c>
      <c r="BE2" s="147">
        <v>2023</v>
      </c>
      <c r="BF2" s="124"/>
      <c r="BG2" s="124"/>
      <c r="BH2" s="125"/>
      <c r="BI2" s="148">
        <v>2023</v>
      </c>
    </row>
    <row r="3" spans="1:61" x14ac:dyDescent="0.25">
      <c r="A3" s="127"/>
      <c r="B3" s="14" t="s">
        <v>0</v>
      </c>
      <c r="C3" s="14" t="s">
        <v>1</v>
      </c>
      <c r="D3" s="14" t="s">
        <v>2</v>
      </c>
      <c r="E3" s="14" t="s">
        <v>3</v>
      </c>
      <c r="F3" s="135"/>
      <c r="G3" s="15" t="s">
        <v>0</v>
      </c>
      <c r="H3" s="15" t="s">
        <v>1</v>
      </c>
      <c r="I3" s="15" t="s">
        <v>2</v>
      </c>
      <c r="J3" s="15" t="s">
        <v>3</v>
      </c>
      <c r="K3" s="128"/>
      <c r="L3" s="15" t="s">
        <v>0</v>
      </c>
      <c r="M3" s="15" t="s">
        <v>1</v>
      </c>
      <c r="N3" s="15" t="s">
        <v>2</v>
      </c>
      <c r="O3" s="15" t="s">
        <v>3</v>
      </c>
      <c r="P3" s="128"/>
      <c r="Q3" s="14" t="s">
        <v>0</v>
      </c>
      <c r="R3" s="14" t="s">
        <v>1</v>
      </c>
      <c r="S3" s="14" t="s">
        <v>2</v>
      </c>
      <c r="T3" s="14" t="s">
        <v>3</v>
      </c>
      <c r="U3" s="128"/>
      <c r="V3" s="14" t="s">
        <v>0</v>
      </c>
      <c r="W3" s="14" t="s">
        <v>1</v>
      </c>
      <c r="X3" s="14" t="s">
        <v>2</v>
      </c>
      <c r="Y3" s="14" t="s">
        <v>3</v>
      </c>
      <c r="Z3" s="128"/>
      <c r="AA3" s="14" t="s">
        <v>0</v>
      </c>
      <c r="AB3" s="14" t="s">
        <v>1</v>
      </c>
      <c r="AC3" s="14" t="s">
        <v>2</v>
      </c>
      <c r="AD3" s="14" t="s">
        <v>3</v>
      </c>
      <c r="AE3" s="128"/>
      <c r="AF3" s="14" t="s">
        <v>0</v>
      </c>
      <c r="AG3" s="14" t="s">
        <v>1</v>
      </c>
      <c r="AH3" s="14" t="s">
        <v>2</v>
      </c>
      <c r="AI3" s="14" t="s">
        <v>3</v>
      </c>
      <c r="AJ3" s="128"/>
      <c r="AK3" s="14" t="s">
        <v>0</v>
      </c>
      <c r="AL3" s="14" t="s">
        <v>1</v>
      </c>
      <c r="AM3" s="14" t="s">
        <v>2</v>
      </c>
      <c r="AN3" s="14" t="s">
        <v>3</v>
      </c>
      <c r="AO3" s="188"/>
      <c r="AP3" s="14" t="s">
        <v>0</v>
      </c>
      <c r="AQ3" s="14" t="s">
        <v>1</v>
      </c>
      <c r="AR3" s="14" t="s">
        <v>2</v>
      </c>
      <c r="AS3" s="14" t="s">
        <v>3</v>
      </c>
      <c r="AT3" s="128"/>
      <c r="AU3" s="14" t="s">
        <v>0</v>
      </c>
      <c r="AV3" s="14" t="s">
        <v>1</v>
      </c>
      <c r="AW3" s="14" t="s">
        <v>2</v>
      </c>
      <c r="AX3" s="14" t="s">
        <v>3</v>
      </c>
      <c r="AY3" s="149"/>
      <c r="AZ3" s="14" t="s">
        <v>0</v>
      </c>
      <c r="BA3" s="14" t="s">
        <v>1</v>
      </c>
      <c r="BB3" s="14" t="s">
        <v>2</v>
      </c>
      <c r="BC3" s="14" t="s">
        <v>3</v>
      </c>
      <c r="BD3" s="149"/>
      <c r="BE3" s="96" t="s">
        <v>0</v>
      </c>
      <c r="BF3" s="96" t="s">
        <v>1</v>
      </c>
      <c r="BG3" s="96" t="s">
        <v>2</v>
      </c>
      <c r="BH3" s="96" t="s">
        <v>3</v>
      </c>
      <c r="BI3" s="149"/>
    </row>
    <row r="4" spans="1:61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1" ht="30" x14ac:dyDescent="0.25">
      <c r="A5" s="62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</row>
    <row r="6" spans="1:61" x14ac:dyDescent="0.25">
      <c r="A6" s="22" t="s">
        <v>6</v>
      </c>
      <c r="B6" s="23">
        <f t="shared" ref="B6:AM6" si="0">IF(G94,G74/G94*100,"")</f>
        <v>29.759657386313553</v>
      </c>
      <c r="C6" s="23">
        <f t="shared" si="0"/>
        <v>32.589389008918012</v>
      </c>
      <c r="D6" s="23">
        <f t="shared" si="0"/>
        <v>28.818756681212363</v>
      </c>
      <c r="E6" s="23">
        <f t="shared" si="0"/>
        <v>26.437684747000361</v>
      </c>
      <c r="F6" s="23">
        <f t="shared" si="0"/>
        <v>26.437684747000361</v>
      </c>
      <c r="G6" s="23">
        <f t="shared" si="0"/>
        <v>28.287200587310345</v>
      </c>
      <c r="H6" s="23">
        <f t="shared" si="0"/>
        <v>29.543217414267716</v>
      </c>
      <c r="I6" s="23">
        <f t="shared" si="0"/>
        <v>26.394064260507662</v>
      </c>
      <c r="J6" s="23">
        <f t="shared" si="0"/>
        <v>24.350676187940159</v>
      </c>
      <c r="K6" s="23">
        <f t="shared" si="0"/>
        <v>24.350676187940159</v>
      </c>
      <c r="L6" s="23">
        <f t="shared" si="0"/>
        <v>26.712182536814677</v>
      </c>
      <c r="M6" s="23">
        <f t="shared" si="0"/>
        <v>27.252814744824111</v>
      </c>
      <c r="N6" s="23">
        <f t="shared" si="0"/>
        <v>24.680829283234722</v>
      </c>
      <c r="O6" s="23">
        <f t="shared" si="0"/>
        <v>23.436390091785071</v>
      </c>
      <c r="P6" s="23">
        <f t="shared" si="0"/>
        <v>23.436390091785071</v>
      </c>
      <c r="Q6" s="23">
        <f t="shared" si="0"/>
        <v>22.132420988304631</v>
      </c>
      <c r="R6" s="23">
        <f t="shared" si="0"/>
        <v>19.695855588863861</v>
      </c>
      <c r="S6" s="23">
        <f t="shared" si="0"/>
        <v>17.796030722157798</v>
      </c>
      <c r="T6" s="23">
        <f t="shared" si="0"/>
        <v>17.784477840354921</v>
      </c>
      <c r="U6" s="23">
        <f t="shared" si="0"/>
        <v>17.784477840354921</v>
      </c>
      <c r="V6" s="23">
        <f t="shared" si="0"/>
        <v>20.488788622369743</v>
      </c>
      <c r="W6" s="23">
        <f t="shared" si="0"/>
        <v>20.130752722397276</v>
      </c>
      <c r="X6" s="23">
        <f t="shared" si="0"/>
        <v>18.759303530277556</v>
      </c>
      <c r="Y6" s="23">
        <f t="shared" si="0"/>
        <v>17.623884063132145</v>
      </c>
      <c r="Z6" s="23">
        <f t="shared" si="0"/>
        <v>17.623884063132145</v>
      </c>
      <c r="AA6" s="23">
        <f t="shared" si="0"/>
        <v>22.540610612307617</v>
      </c>
      <c r="AB6" s="23">
        <f t="shared" si="0"/>
        <v>22.223177554967204</v>
      </c>
      <c r="AC6" s="23">
        <f t="shared" si="0"/>
        <v>19.562765797790391</v>
      </c>
      <c r="AD6" s="23">
        <f t="shared" si="0"/>
        <v>20.035818608934441</v>
      </c>
      <c r="AE6" s="23">
        <f t="shared" si="0"/>
        <v>20.035818608934441</v>
      </c>
      <c r="AF6" s="23">
        <f t="shared" si="0"/>
        <v>20.900574637459524</v>
      </c>
      <c r="AG6" s="23">
        <f t="shared" si="0"/>
        <v>22.18306682046768</v>
      </c>
      <c r="AH6" s="23">
        <f t="shared" si="0"/>
        <v>21.113143664375851</v>
      </c>
      <c r="AI6" s="23">
        <f t="shared" si="0"/>
        <v>19.71190724228126</v>
      </c>
      <c r="AJ6" s="23">
        <f t="shared" si="0"/>
        <v>19.71190724228126</v>
      </c>
      <c r="AK6" s="23">
        <f t="shared" si="0"/>
        <v>22.968325670746964</v>
      </c>
      <c r="AL6" s="23">
        <f t="shared" si="0"/>
        <v>22.60123382431393</v>
      </c>
      <c r="AM6" s="23">
        <f t="shared" si="0"/>
        <v>21.195286546994872</v>
      </c>
      <c r="AN6" s="23"/>
      <c r="AO6" s="23">
        <f t="shared" ref="AO6:BD6" si="1">IF(AT94,AT74/AT94*100,"")</f>
        <v>19.250297818268379</v>
      </c>
      <c r="AP6" s="23">
        <f t="shared" si="1"/>
        <v>19.281156266712664</v>
      </c>
      <c r="AQ6" s="23">
        <f t="shared" si="1"/>
        <v>20.164444933639068</v>
      </c>
      <c r="AR6" s="23">
        <f t="shared" si="1"/>
        <v>17.587501419473785</v>
      </c>
      <c r="AS6" s="23">
        <f t="shared" si="1"/>
        <v>15.816988958329523</v>
      </c>
      <c r="AT6" s="23">
        <f t="shared" si="1"/>
        <v>15.816988958329523</v>
      </c>
      <c r="AU6" s="23">
        <f t="shared" si="1"/>
        <v>12.304614903321394</v>
      </c>
      <c r="AV6" s="23">
        <f t="shared" si="1"/>
        <v>16.766420805136296</v>
      </c>
      <c r="AW6" s="23">
        <f t="shared" si="1"/>
        <v>17.862726709915293</v>
      </c>
      <c r="AX6" s="23">
        <f t="shared" si="1"/>
        <v>18.114689889343833</v>
      </c>
      <c r="AY6" s="23">
        <f>IF(BD94,BD74/BD94*100,"")</f>
        <v>17.640338494608628</v>
      </c>
      <c r="AZ6" s="23">
        <f>IF(BE94,BE74/BE94*100,"")</f>
        <v>22.110760203573776</v>
      </c>
      <c r="BA6" s="23">
        <f>IF(BF94,BF74/BF94*100,"")</f>
        <v>30.324985435875607</v>
      </c>
      <c r="BB6" s="23">
        <f>IF(BG94,BG74/BG94*100,"")</f>
        <v>25.139614279196888</v>
      </c>
      <c r="BC6" s="23">
        <f>IF(BH94,BH74/BH94*100,"")</f>
        <v>23.484132504442005</v>
      </c>
      <c r="BD6" s="23">
        <f t="shared" si="1"/>
        <v>23.484132504442005</v>
      </c>
      <c r="BE6" s="23">
        <f>IF(BJ94,BJ74/BJ94*100,"")</f>
        <v>25.504053638876691</v>
      </c>
      <c r="BF6" s="23">
        <f>IF(BK94,BK74/BK94*100,"")</f>
        <v>27.28732567417681</v>
      </c>
      <c r="BG6" s="23" t="str">
        <f>IF(BL94,BL74/BL94*100,"")</f>
        <v/>
      </c>
      <c r="BH6" s="23" t="str">
        <f>IF(BM94,BM74/BM94*100,"")</f>
        <v/>
      </c>
      <c r="BI6" s="23" t="str">
        <f>IF(BN94,BN74/BN94*100,"")</f>
        <v/>
      </c>
    </row>
    <row r="7" spans="1:61" x14ac:dyDescent="0.25">
      <c r="A7" s="24" t="s">
        <v>7</v>
      </c>
      <c r="B7" s="23">
        <f>IF(G94,G78/G94*100,"")</f>
        <v>21.109219258745782</v>
      </c>
      <c r="C7" s="23">
        <f t="shared" ref="C7:U7" si="2">IF(H94,H78/H94*100,"")</f>
        <v>22.305008721654296</v>
      </c>
      <c r="D7" s="23">
        <f t="shared" si="2"/>
        <v>21.24783660814327</v>
      </c>
      <c r="E7" s="23">
        <f t="shared" si="2"/>
        <v>20.453319847219426</v>
      </c>
      <c r="F7" s="23">
        <f t="shared" si="2"/>
        <v>20.453319847219426</v>
      </c>
      <c r="G7" s="23">
        <f t="shared" si="2"/>
        <v>19.847434743435958</v>
      </c>
      <c r="H7" s="23">
        <f t="shared" si="2"/>
        <v>21.569000443022311</v>
      </c>
      <c r="I7" s="23">
        <f t="shared" si="2"/>
        <v>20.63815250524809</v>
      </c>
      <c r="J7" s="23">
        <f t="shared" si="2"/>
        <v>19.301277342038965</v>
      </c>
      <c r="K7" s="23">
        <f t="shared" si="2"/>
        <v>19.301277342038965</v>
      </c>
      <c r="L7" s="23">
        <f t="shared" si="2"/>
        <v>19.759479530981736</v>
      </c>
      <c r="M7" s="23">
        <f t="shared" si="2"/>
        <v>22.258985577027886</v>
      </c>
      <c r="N7" s="23">
        <f t="shared" si="2"/>
        <v>20.89513778382382</v>
      </c>
      <c r="O7" s="23">
        <f t="shared" si="2"/>
        <v>19.93952948679706</v>
      </c>
      <c r="P7" s="23">
        <f t="shared" si="2"/>
        <v>19.93952948679706</v>
      </c>
      <c r="Q7" s="23">
        <f t="shared" si="2"/>
        <v>20.565126068718307</v>
      </c>
      <c r="R7" s="23">
        <f t="shared" si="2"/>
        <v>22.640865748929439</v>
      </c>
      <c r="S7" s="23">
        <f t="shared" si="2"/>
        <v>21.286487367080845</v>
      </c>
      <c r="T7" s="23">
        <f t="shared" si="2"/>
        <v>20.007858432572974</v>
      </c>
      <c r="U7" s="23">
        <f t="shared" si="2"/>
        <v>20.007858432572974</v>
      </c>
      <c r="V7" s="23">
        <f t="shared" ref="V7:AM7" si="3">IF(AA94,AA78/AA94*100,"")</f>
        <v>23.474006758722744</v>
      </c>
      <c r="W7" s="23">
        <f t="shared" si="3"/>
        <v>22.733845690437565</v>
      </c>
      <c r="X7" s="23">
        <f t="shared" si="3"/>
        <v>21.225301061830649</v>
      </c>
      <c r="Y7" s="23">
        <f t="shared" si="3"/>
        <v>20.45462108521124</v>
      </c>
      <c r="Z7" s="23">
        <f t="shared" si="3"/>
        <v>20.45462108521124</v>
      </c>
      <c r="AA7" s="23">
        <f t="shared" si="3"/>
        <v>20.615655843699351</v>
      </c>
      <c r="AB7" s="23">
        <f t="shared" si="3"/>
        <v>21.951954363051989</v>
      </c>
      <c r="AC7" s="23">
        <f t="shared" si="3"/>
        <v>26.868973970820871</v>
      </c>
      <c r="AD7" s="23">
        <f t="shared" si="3"/>
        <v>23.013652138559703</v>
      </c>
      <c r="AE7" s="23">
        <f t="shared" si="3"/>
        <v>23.013652138559703</v>
      </c>
      <c r="AF7" s="23">
        <f t="shared" si="3"/>
        <v>20.532485428426021</v>
      </c>
      <c r="AG7" s="23">
        <f t="shared" si="3"/>
        <v>20.67899275245902</v>
      </c>
      <c r="AH7" s="23">
        <f t="shared" si="3"/>
        <v>20.477736733666035</v>
      </c>
      <c r="AI7" s="23">
        <f t="shared" si="3"/>
        <v>18.328622701915961</v>
      </c>
      <c r="AJ7" s="23">
        <f t="shared" si="3"/>
        <v>18.328622701915929</v>
      </c>
      <c r="AK7" s="23">
        <f t="shared" si="3"/>
        <v>21.544987908566373</v>
      </c>
      <c r="AL7" s="23">
        <f t="shared" si="3"/>
        <v>21.820379294199093</v>
      </c>
      <c r="AM7" s="23">
        <f t="shared" si="3"/>
        <v>21.672612944312579</v>
      </c>
      <c r="AN7" s="23"/>
      <c r="AO7" s="23">
        <f t="shared" ref="AO7:AX7" si="4">IF(AT94,AT78/AT94*100,"")</f>
        <v>19.710114667821443</v>
      </c>
      <c r="AP7" s="23">
        <f t="shared" si="4"/>
        <v>21.10122487401339</v>
      </c>
      <c r="AQ7" s="23">
        <f t="shared" si="4"/>
        <v>26.796047527431654</v>
      </c>
      <c r="AR7" s="23">
        <f t="shared" si="4"/>
        <v>26.065639196451258</v>
      </c>
      <c r="AS7" s="23">
        <f t="shared" si="4"/>
        <v>22.419715700948334</v>
      </c>
      <c r="AT7" s="23">
        <f t="shared" si="4"/>
        <v>22.419715700948334</v>
      </c>
      <c r="AU7" s="23">
        <f t="shared" si="4"/>
        <v>20.306127674980942</v>
      </c>
      <c r="AV7" s="23">
        <f t="shared" si="4"/>
        <v>22.488599695303733</v>
      </c>
      <c r="AW7" s="23">
        <f t="shared" si="4"/>
        <v>21.37835435016861</v>
      </c>
      <c r="AX7" s="23">
        <f t="shared" si="4"/>
        <v>21.7127964919347</v>
      </c>
      <c r="AY7" s="23">
        <f t="shared" ref="AY7:BI7" si="5">IF(BD94,BD78/BD94*100,"")</f>
        <v>21.7127964919347</v>
      </c>
      <c r="AZ7" s="23">
        <f t="shared" si="5"/>
        <v>19.460090392212216</v>
      </c>
      <c r="BA7" s="23">
        <f t="shared" si="5"/>
        <v>25.346824887496687</v>
      </c>
      <c r="BB7" s="23">
        <f t="shared" si="5"/>
        <v>23.789710001993669</v>
      </c>
      <c r="BC7" s="23">
        <f t="shared" si="5"/>
        <v>21.674066157714403</v>
      </c>
      <c r="BD7" s="23">
        <f t="shared" si="5"/>
        <v>21.674066157714403</v>
      </c>
      <c r="BE7" s="23">
        <f t="shared" si="5"/>
        <v>24.704000836208227</v>
      </c>
      <c r="BF7" s="23">
        <f t="shared" si="5"/>
        <v>26.996623116746616</v>
      </c>
      <c r="BG7" s="23" t="str">
        <f t="shared" si="5"/>
        <v/>
      </c>
      <c r="BH7" s="23" t="str">
        <f t="shared" si="5"/>
        <v/>
      </c>
      <c r="BI7" s="23" t="str">
        <f t="shared" si="5"/>
        <v/>
      </c>
    </row>
    <row r="8" spans="1:61" x14ac:dyDescent="0.25">
      <c r="A8" s="24" t="s">
        <v>8</v>
      </c>
      <c r="B8" s="23">
        <f>IF(G94,G82/G94*100,"")</f>
        <v>9.4342297030867162</v>
      </c>
      <c r="C8" s="23">
        <f t="shared" ref="C8:U8" si="6">IF(H94,H82/H94*100,"")</f>
        <v>9.9175811449817211</v>
      </c>
      <c r="D8" s="23">
        <f t="shared" si="6"/>
        <v>8.0194963505839194</v>
      </c>
      <c r="E8" s="23">
        <f t="shared" si="6"/>
        <v>5.9843648997807737</v>
      </c>
      <c r="F8" s="23">
        <f t="shared" si="6"/>
        <v>5.9843648997807737</v>
      </c>
      <c r="G8" s="23">
        <f t="shared" si="6"/>
        <v>7.7928419113957581</v>
      </c>
      <c r="H8" s="23">
        <f t="shared" si="6"/>
        <v>6.8610808688759155</v>
      </c>
      <c r="I8" s="23">
        <f t="shared" si="6"/>
        <v>6.1093769194668326</v>
      </c>
      <c r="J8" s="23">
        <f t="shared" si="6"/>
        <v>5.0493988459011918</v>
      </c>
      <c r="K8" s="23">
        <f t="shared" si="6"/>
        <v>5.0493988459011918</v>
      </c>
      <c r="L8" s="23">
        <f t="shared" si="6"/>
        <v>7.0385379792477218</v>
      </c>
      <c r="M8" s="23">
        <f t="shared" si="6"/>
        <v>5.890852378383407</v>
      </c>
      <c r="N8" s="23">
        <f t="shared" si="6"/>
        <v>3.1088505682734451</v>
      </c>
      <c r="O8" s="23">
        <f t="shared" si="6"/>
        <v>3.4968606049880826</v>
      </c>
      <c r="P8" s="23">
        <f t="shared" si="6"/>
        <v>3.4968606049880826</v>
      </c>
      <c r="Q8" s="23">
        <f t="shared" si="6"/>
        <v>0.95978905460704367</v>
      </c>
      <c r="R8" s="23">
        <f t="shared" si="6"/>
        <v>-4.7192085013886915</v>
      </c>
      <c r="S8" s="23">
        <f t="shared" si="6"/>
        <v>-3.7087022583524538</v>
      </c>
      <c r="T8" s="23">
        <f t="shared" si="6"/>
        <v>-2.223380592218053</v>
      </c>
      <c r="U8" s="23">
        <f t="shared" si="6"/>
        <v>-2.223380592218053</v>
      </c>
      <c r="V8" s="23">
        <f t="shared" ref="V8:AM8" si="7">IF(AA94,AA82/AA94*100,"")</f>
        <v>-2.8577274090342679</v>
      </c>
      <c r="W8" s="23">
        <f t="shared" si="7"/>
        <v>-2.4738905429865161</v>
      </c>
      <c r="X8" s="23">
        <f t="shared" si="7"/>
        <v>-2.3541588203744217</v>
      </c>
      <c r="Y8" s="23">
        <f t="shared" si="7"/>
        <v>-2.8307370220790919</v>
      </c>
      <c r="Z8" s="23">
        <f t="shared" si="7"/>
        <v>-2.8307370220790919</v>
      </c>
      <c r="AA8" s="23">
        <f t="shared" si="7"/>
        <v>1.924954768607309</v>
      </c>
      <c r="AB8" s="23">
        <f t="shared" si="7"/>
        <v>0.27122319191567529</v>
      </c>
      <c r="AC8" s="23">
        <f t="shared" si="7"/>
        <v>-7.3062081730307638</v>
      </c>
      <c r="AD8" s="23">
        <f t="shared" si="7"/>
        <v>-2.9762747760756358</v>
      </c>
      <c r="AE8" s="23">
        <f t="shared" si="7"/>
        <v>-2.9762747760756358</v>
      </c>
      <c r="AF8" s="23">
        <f t="shared" si="7"/>
        <v>0.36808920903350201</v>
      </c>
      <c r="AG8" s="23">
        <f t="shared" si="7"/>
        <v>1.5040740680082509</v>
      </c>
      <c r="AH8" s="23">
        <f t="shared" si="7"/>
        <v>0.63540693070982024</v>
      </c>
      <c r="AI8" s="23">
        <f t="shared" si="7"/>
        <v>1.3832845403653593</v>
      </c>
      <c r="AJ8" s="23">
        <f t="shared" si="7"/>
        <v>1.3832845403653593</v>
      </c>
      <c r="AK8" s="23">
        <f t="shared" si="7"/>
        <v>1.423337762180596</v>
      </c>
      <c r="AL8" s="23">
        <f t="shared" si="7"/>
        <v>0.7808545301148393</v>
      </c>
      <c r="AM8" s="23">
        <f t="shared" si="7"/>
        <v>-0.4773263973177127</v>
      </c>
      <c r="AN8" s="23"/>
      <c r="AO8" s="23">
        <f t="shared" ref="AO8:AX8" si="8">IF(AT94,AT82/AT94*100,"")</f>
        <v>-0.45981684955306562</v>
      </c>
      <c r="AP8" s="23">
        <f t="shared" si="8"/>
        <v>-1.820068607300724</v>
      </c>
      <c r="AQ8" s="23">
        <f t="shared" si="8"/>
        <v>-6.6316025937925831</v>
      </c>
      <c r="AR8" s="23">
        <f t="shared" si="8"/>
        <v>-8.4781377769774728</v>
      </c>
      <c r="AS8" s="23">
        <f t="shared" si="8"/>
        <v>-6.6027267426188114</v>
      </c>
      <c r="AT8" s="23">
        <f t="shared" si="8"/>
        <v>-6.6027267426188114</v>
      </c>
      <c r="AU8" s="23">
        <f t="shared" si="8"/>
        <v>-8.0015127716595487</v>
      </c>
      <c r="AV8" s="23">
        <f t="shared" si="8"/>
        <v>-5.7221788901674389</v>
      </c>
      <c r="AW8" s="23">
        <f t="shared" si="8"/>
        <v>-3.5156276402533186</v>
      </c>
      <c r="AX8" s="23">
        <f t="shared" si="8"/>
        <v>-3.5981066025908661</v>
      </c>
      <c r="AY8" s="23">
        <f t="shared" ref="AY8:BI8" si="9">IF(BD94,BD82/BD94*100,"")</f>
        <v>-3.5981066025908661</v>
      </c>
      <c r="AZ8" s="23">
        <f t="shared" si="9"/>
        <v>2.6506698113615594</v>
      </c>
      <c r="BA8" s="23">
        <f t="shared" si="9"/>
        <v>4.9781605483789164</v>
      </c>
      <c r="BB8" s="23">
        <f t="shared" si="9"/>
        <v>1.3499042772032199</v>
      </c>
      <c r="BC8" s="23">
        <f t="shared" si="9"/>
        <v>1.8100663467276024</v>
      </c>
      <c r="BD8" s="23">
        <f t="shared" si="9"/>
        <v>1.8100663467276024</v>
      </c>
      <c r="BE8" s="23">
        <f t="shared" si="9"/>
        <v>0.80005280266846479</v>
      </c>
      <c r="BF8" s="23">
        <f t="shared" si="9"/>
        <v>0.29070255743019452</v>
      </c>
      <c r="BG8" s="23" t="str">
        <f t="shared" si="9"/>
        <v/>
      </c>
      <c r="BH8" s="23" t="str">
        <f t="shared" si="9"/>
        <v/>
      </c>
      <c r="BI8" s="23" t="str">
        <f t="shared" si="9"/>
        <v/>
      </c>
    </row>
    <row r="9" spans="1:61" x14ac:dyDescent="0.25">
      <c r="A9" s="20" t="s">
        <v>9</v>
      </c>
      <c r="B9" s="23">
        <f>IF((G95+E95+D95+C95),G86/(G95+E95+D95+C95)*100,"")</f>
        <v>9.892981746869598</v>
      </c>
      <c r="C9" s="23">
        <f>IF((H95+G95+E95+D95),H86/(H95+G95+E95+D95)*100,"")</f>
        <v>10.220560124577686</v>
      </c>
      <c r="D9" s="23">
        <f>IF((I95+G95+H95+E95),I86/(I95+G95+H95+E95)*100,"")</f>
        <v>10.637441755464511</v>
      </c>
      <c r="E9" s="23">
        <f>IF((J95+H95+G95+I95),J86/(J95+H95+G95+I95)*100,"")</f>
        <v>11.743314805657173</v>
      </c>
      <c r="F9" s="23">
        <f>IF(K95,K86/K95*100,"")</f>
        <v>11.743314805657173</v>
      </c>
      <c r="G9" s="23">
        <f>IF((L95+J95+I95+H95),L86/(L95+J95+I95+H95)*100,"")</f>
        <v>11.734264950709409</v>
      </c>
      <c r="H9" s="23">
        <f>IF((M95+L95+J95+I95),M86/(M95+L95+J95+I95)*100,"")</f>
        <v>11.683332202091893</v>
      </c>
      <c r="I9" s="23">
        <f>IF((N95+L95+M95+J95),N86/(N95+L95+M95+J95)*100,"")</f>
        <v>11.958456114420178</v>
      </c>
      <c r="J9" s="23">
        <f>IF((O95+M95+L95+N95),O86/(O95+M95+L95+N95)*100,"")</f>
        <v>12.260509799194534</v>
      </c>
      <c r="K9" s="23">
        <f>IF(P95,P86/P95*100,"")</f>
        <v>12.260509799194537</v>
      </c>
      <c r="L9" s="23">
        <f>IF((Q95+O95+N95+M95),Q86/(Q95+O95+N95+M95)*100,"")</f>
        <v>12.436155514235091</v>
      </c>
      <c r="M9" s="23">
        <f>IF((R95+Q95+O95+N95),R86/(R95+Q95+O95+N95)*100,"")</f>
        <v>12.696763971928366</v>
      </c>
      <c r="N9" s="23">
        <f>IF((S95+Q95+R95+O95),S86/(S95+Q95+R95+O95)*100,"")</f>
        <v>13.162493631916403</v>
      </c>
      <c r="O9" s="23">
        <f>IF((T95+R95+Q95+S95),T86/(T95+R95+Q95+S95)*100,"")</f>
        <v>14.186336085713275</v>
      </c>
      <c r="P9" s="23">
        <f>IF(U95,U86/U95*100,"")</f>
        <v>14.186336085713275</v>
      </c>
      <c r="Q9" s="23">
        <f>IF((V95+T95+S95+R95),V86/(V95+T95+S95+R95)*100,"")</f>
        <v>14.403403478708302</v>
      </c>
      <c r="R9" s="23">
        <f>IF((W95+V95+T95+S95),W86/(W95+V95+T95+S95)*100,"")</f>
        <v>14.271273731615095</v>
      </c>
      <c r="S9" s="23">
        <f>IF((X95+V95+W95+T95),X86/(X95+V95+W95+T95)*100,"")</f>
        <v>18.722064841272022</v>
      </c>
      <c r="T9" s="23">
        <f>IF((Y95+W95+V95+X95),Y86/(Y95+W95+V95+X95)*100,"")</f>
        <v>21.201855452795996</v>
      </c>
      <c r="U9" s="23">
        <f>IF(Z95,Z86/Z95*100,"")</f>
        <v>21.201855452795996</v>
      </c>
      <c r="V9" s="23">
        <f>IF((AA95+Y95+X95+W95),AA86/(AA95+Y95+X95+W95)*100,"")</f>
        <v>21.075123883868812</v>
      </c>
      <c r="W9" s="23">
        <f>IF((AB95+AA95+Y95+X95),AB86/(AB95+AA95+Y95+X95)*100,"")</f>
        <v>20.905650126791926</v>
      </c>
      <c r="X9" s="23">
        <f>IF((AC95+AA95+AB95+Y95),AC86/(AC95+AA95+AB95+Y95)*100,"")</f>
        <v>20.087661872974152</v>
      </c>
      <c r="Y9" s="23">
        <f>IF((AD95+AB95+AA95+AC95),AD86/(AD95+AB95+AA95+AC95)*100,"")</f>
        <v>18.986150154350558</v>
      </c>
      <c r="Z9" s="23">
        <f>IF(AE95,AE86/AE95*100,"")</f>
        <v>18.986150154350558</v>
      </c>
      <c r="AA9" s="23">
        <f>IF((AF95+AD95+AC95+AB95),AF86/(AF95+AD95+AC95+AB95)*100,"")</f>
        <v>18.184278120068058</v>
      </c>
      <c r="AB9" s="23">
        <f>IF((AG95+AF95+AD95+AC95),AG86/(AG95+AF95+AD95+AC95)*100,"")</f>
        <v>18.154778245653112</v>
      </c>
      <c r="AC9" s="23">
        <f>IF((AH95+AF95+AG95+AD95),AH86/(AH95+AF95+AG95+AD95)*100,"")</f>
        <v>20.001894672297318</v>
      </c>
      <c r="AD9" s="23">
        <f>IF((AI95+AG95+AF95+AH95),AI86/(AI95+AG95+AF95+AH95)*100,"")</f>
        <v>18.979402708234154</v>
      </c>
      <c r="AE9" s="23">
        <f>IF(AJ95,AJ86/AJ95*100,"")</f>
        <v>18.979402708234154</v>
      </c>
      <c r="AF9" s="23">
        <f>IF((AK95+AI95+AH95+AG95),AK86/(AK95+AI95+AH95+AG95)*100,"")</f>
        <v>18.22300897250318</v>
      </c>
      <c r="AG9" s="23">
        <f>IF((AL95+AK95+AI95+AH95),AL86/(AL95+AK95+AI95+AH95)*100,"")</f>
        <v>18.305233658205786</v>
      </c>
      <c r="AH9" s="23">
        <f>IF((AM95+AK95+AL95+AI95),AM86/(AM95+AK95+AL95+AI95)*100,"")</f>
        <v>18.857452669360324</v>
      </c>
      <c r="AI9" s="23">
        <f>IF((AN95+AL95+AK95+AM95),AN86/(AN95+AL95+AK95+AM95)*100,"")</f>
        <v>19.193913631484307</v>
      </c>
      <c r="AJ9" s="23">
        <f>IF(AO95,AO86/AO95*100,"")</f>
        <v>19.193913631484303</v>
      </c>
      <c r="AK9" s="23">
        <f>IF((AP95+AN95+AM95+AL95),AP86/(AP95+AN95+AM95+AL95)*100,"")</f>
        <v>18.892383151173206</v>
      </c>
      <c r="AL9" s="23">
        <f>IF((AQ95+AP95+AN95+AM95),AQ86/(AQ95+AP95+AN95+AM95)*100,"")</f>
        <v>19.020080954373174</v>
      </c>
      <c r="AM9" s="23">
        <f>IF((AR95+AP95+AQ95+AN95),AR86/(AR95+AP95+AQ95+AN95)*100,"")</f>
        <v>19.785452232810467</v>
      </c>
      <c r="AN9" s="23"/>
      <c r="AO9" s="23">
        <f>IF(AT95,AT86/AT95*100,"")</f>
        <v>18.794467953831717</v>
      </c>
      <c r="AP9" s="23">
        <f>IF((AU95+AS95+AR95+AQ95),AU86/(AU95+AS95+AR95+AQ95)*100,"")</f>
        <v>20.052648066613639</v>
      </c>
      <c r="AQ9" s="23">
        <f>IF((AV95+AU95+AS95+AR95),AV86/(AV95+AU95+AS95+AR95)*100,"")</f>
        <v>21.349540675079616</v>
      </c>
      <c r="AR9" s="23">
        <f>IF((AW95+AU95+AV95+AS95),AW86/(AW95+AU95+AV95+AS95)*100,"")</f>
        <v>23.228505980553816</v>
      </c>
      <c r="AS9" s="23">
        <f>IF((AX95+AV95+AU95+AW95),AX86/(AX95+AV95+AU95+AW95)*100,"")</f>
        <v>25.075001255643503</v>
      </c>
      <c r="AT9" s="23">
        <f>IF(AY95,AY86/AY95*100,"")</f>
        <v>25.07500125564351</v>
      </c>
      <c r="AU9" s="23">
        <f>IF((AZ95+AX95+AW95+AV95),AZ86/(AZ95+AX95+AW95+AV95)*100,"")</f>
        <v>26.102569900116446</v>
      </c>
      <c r="AV9" s="23">
        <f>IF((BA95+AZ95+AX95+AW95),BA86/(BA95+AZ95+AX95+AW95)*100,"")</f>
        <v>25.276393891115195</v>
      </c>
      <c r="AW9" s="23">
        <f>IF((BB95+AZ95+BA95+AX95),BB86/(BB95+AZ95+BA95+AX95)*100,"")</f>
        <v>24.526381175717813</v>
      </c>
      <c r="AX9" s="23">
        <f>IF((BC95+BA95+BB95+AY95),BC86/(BC95+BA95+BB95+AY95)*100,"")</f>
        <v>14.331999199007367</v>
      </c>
      <c r="AY9" s="23">
        <f>IF(BD95,BD86/BD95*100,"")</f>
        <v>23.672011456974477</v>
      </c>
      <c r="AZ9" s="23">
        <f>IF((BE95+BC95+BB95+BA95),BE86/(BE95+BC95+BB95+BA95)*100,"")</f>
        <v>23.100640942144757</v>
      </c>
      <c r="BA9" s="23">
        <f>IF((BF95+BF86),BF86/(BF95+BE95+BC95+BB95)*100,"")</f>
        <v>23.066430750627092</v>
      </c>
      <c r="BB9" s="23">
        <f>IF((BG95+BG86),BG86/(BG95+BE95+BF95+BC95)*100,"")</f>
        <v>22.9745876040949</v>
      </c>
      <c r="BC9" s="23">
        <f>IF((BH95+BH86),BH86/(BH95+BF95+BG95+BE95)*100,"")</f>
        <v>22.432735380273257</v>
      </c>
      <c r="BD9" s="23">
        <f>IF(BI95,BI86/BI95*100,"")</f>
        <v>22.432735380273257</v>
      </c>
      <c r="BE9" s="23">
        <f>IF((BJ95+BH95+BG95+BF95),BJ86/(BJ95+BH95+BG95+BF95)*100,"")</f>
        <v>22.276959535585604</v>
      </c>
      <c r="BF9" s="23">
        <f>IF((BK95+BK86),BK86/(BK95+BJ95+BH95+BG95)*100,"")</f>
        <v>23.341967912487121</v>
      </c>
      <c r="BG9" s="23" t="str">
        <f>IF((BL95+BL86),BL86/(BL95+BJ95+BK95+BH95)*100,"")</f>
        <v/>
      </c>
      <c r="BH9" s="23" t="str">
        <f>IF((BM95+BM86),BM86/(BM95+BK95+BL95+BI95)*100,"")</f>
        <v/>
      </c>
      <c r="BI9" s="23" t="str">
        <f>IF(BN95,BN86/BN95*100,"")</f>
        <v/>
      </c>
    </row>
    <row r="10" spans="1:61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61" x14ac:dyDescent="0.25">
      <c r="A11" s="25" t="s">
        <v>11</v>
      </c>
      <c r="B11" s="23">
        <f>IF(B54,G54/B54*100,"")</f>
        <v>116.81121587513623</v>
      </c>
      <c r="C11" s="23">
        <f t="shared" ref="C11:T11" si="10">IF(C54,H54/C54*100,"")</f>
        <v>119.61812877281695</v>
      </c>
      <c r="D11" s="23">
        <f t="shared" si="10"/>
        <v>102.42961713274099</v>
      </c>
      <c r="E11" s="23">
        <f t="shared" si="10"/>
        <v>101.85753920198945</v>
      </c>
      <c r="F11" s="21"/>
      <c r="G11" s="23">
        <f t="shared" si="10"/>
        <v>92.759541409190405</v>
      </c>
      <c r="H11" s="23">
        <f t="shared" si="10"/>
        <v>89.579307398303271</v>
      </c>
      <c r="I11" s="23">
        <f t="shared" si="10"/>
        <v>94.198844888958718</v>
      </c>
      <c r="J11" s="23">
        <f t="shared" si="10"/>
        <v>97.782053735197962</v>
      </c>
      <c r="K11" s="21"/>
      <c r="L11" s="23">
        <f t="shared" si="10"/>
        <v>111.92245610405305</v>
      </c>
      <c r="M11" s="23">
        <f t="shared" si="10"/>
        <v>120.05299613336686</v>
      </c>
      <c r="N11" s="23">
        <f t="shared" si="10"/>
        <v>134.91650900489606</v>
      </c>
      <c r="O11" s="23">
        <f t="shared" si="10"/>
        <v>120.80846126326585</v>
      </c>
      <c r="P11" s="21"/>
      <c r="Q11" s="23">
        <f t="shared" si="10"/>
        <v>96.448907900242432</v>
      </c>
      <c r="R11" s="23">
        <f t="shared" si="10"/>
        <v>112.8050724624286</v>
      </c>
      <c r="S11" s="23">
        <f t="shared" si="10"/>
        <v>123.73657500485822</v>
      </c>
      <c r="T11" s="23">
        <f t="shared" si="10"/>
        <v>139.13298183948447</v>
      </c>
      <c r="U11" s="21"/>
      <c r="V11" s="23">
        <f>IF(V54,AA54/V54*100,"")</f>
        <v>151.90142987526622</v>
      </c>
      <c r="W11" s="23">
        <f>IF(W54,AB54/W54*100,"")</f>
        <v>116.77403960868529</v>
      </c>
      <c r="X11" s="23">
        <f>IF(X54,AC54/X54*100,"")</f>
        <v>100.06459948320415</v>
      </c>
      <c r="Y11" s="23">
        <f>IF(Y54,AD54/Y54*100,"")</f>
        <v>108.69473684210527</v>
      </c>
      <c r="Z11" s="21"/>
      <c r="AA11" s="23">
        <f>IF(AA54,AF54/AA54*100,"")</f>
        <v>104.12577608652114</v>
      </c>
      <c r="AB11" s="23">
        <f>IF(AB54,AG54/AB54*100,"")</f>
        <v>105.72129137719656</v>
      </c>
      <c r="AC11" s="23">
        <f>IF(AC54,AH54/AC54*100,"")</f>
        <v>130.5788680869378</v>
      </c>
      <c r="AD11" s="23">
        <f>IF(AD54,AI54/AD54*100,"")</f>
        <v>107.28258764284331</v>
      </c>
      <c r="AE11" s="21"/>
      <c r="AF11" s="23">
        <f>IF(AF54,AK54/AF54*100,"")</f>
        <v>87.82458165031737</v>
      </c>
      <c r="AG11" s="23">
        <f>IF(AG54,AL54/AG54*100,"")</f>
        <v>110.82334750676459</v>
      </c>
      <c r="AH11" s="23">
        <f>IF(AH54,AM54/AH54*100,"")</f>
        <v>101.9116677653263</v>
      </c>
      <c r="AI11" s="23">
        <f>IF(AI54,AN54/AI54*100,"")</f>
        <v>120.07582596136486</v>
      </c>
      <c r="AJ11" s="21"/>
      <c r="AK11" s="23">
        <f>IF(AK54,AP54/AK54*100,"")</f>
        <v>136.83749452474814</v>
      </c>
      <c r="AL11" s="23">
        <f>IF(AL54,AQ54/AL54*100,"")</f>
        <v>110.67579302755493</v>
      </c>
      <c r="AM11" s="23">
        <f>IF(AM54,AR54/AM54*100,"")</f>
        <v>105.56718723156533</v>
      </c>
      <c r="AN11" s="23">
        <f>IF(AN54,AS54/AN54*100,"")</f>
        <v>103.64120307622915</v>
      </c>
      <c r="AO11" s="21"/>
      <c r="AP11" s="23">
        <f>IF(AP54,AU54/AP54*100,"")</f>
        <v>138.48433236235596</v>
      </c>
      <c r="AQ11" s="23">
        <f>IF(AQ54,AV54/AQ54*100,"")</f>
        <v>132.80999590808881</v>
      </c>
      <c r="AR11" s="23">
        <f>IF(AR54,AW54/AR54*100,"")</f>
        <v>138.21469573987017</v>
      </c>
      <c r="AS11" s="23">
        <f>IF(AS54,AX54/AS54*100,"")</f>
        <v>141.84390726246193</v>
      </c>
      <c r="AT11" s="21"/>
      <c r="AU11" s="23">
        <f>IF(AU54,AZ54/AU54*100,"")</f>
        <v>113.94991337190339</v>
      </c>
      <c r="AV11" s="23">
        <f>IF(AV54,BA54/AV54*100,"")</f>
        <v>121.85257620487218</v>
      </c>
      <c r="AW11" s="23">
        <f>IF(AW54,BB54/AW54*100,"")</f>
        <v>118.47120099319115</v>
      </c>
      <c r="AX11" s="23">
        <f>IF(AX54,BC54/AX54*100,"")</f>
        <v>112.07013032606801</v>
      </c>
      <c r="AY11" s="21"/>
      <c r="AZ11" s="23">
        <f>IF(AZ54,BE54/AZ54*100,"")</f>
        <v>109.45566004456452</v>
      </c>
      <c r="BA11" s="23">
        <f>IF(BA54,BF54/BA54*100,"")</f>
        <v>104.07633849491282</v>
      </c>
      <c r="BB11" s="23">
        <f>IF(BB54,BG54/BB54*100,"")</f>
        <v>111.05443335358318</v>
      </c>
      <c r="BC11" s="23">
        <f>IF(BC54,BH54/BC54*100,"")</f>
        <v>108.3658746941768</v>
      </c>
      <c r="BD11" s="21"/>
      <c r="BE11" s="23">
        <f>IF(BE54,BJ54/BE54*100,"")</f>
        <v>95.299128592353014</v>
      </c>
      <c r="BF11" s="23">
        <f>IF(BF54,BK54/BF54*100,"")</f>
        <v>97.680505689186759</v>
      </c>
      <c r="BG11" s="23">
        <f>IF(BG54,BL54/BG54*100,"")</f>
        <v>74.494222877261734</v>
      </c>
      <c r="BH11" s="23">
        <f>IF(BH54,BM54/BH54*100,"")</f>
        <v>0</v>
      </c>
      <c r="BI11" s="98"/>
    </row>
    <row r="12" spans="1:61" x14ac:dyDescent="0.25">
      <c r="A12" s="25" t="s">
        <v>12</v>
      </c>
      <c r="B12" s="23">
        <f>IF(B58,G58/B58*100,"")</f>
        <v>117.46057325691245</v>
      </c>
      <c r="C12" s="23">
        <f t="shared" ref="C12:T12" si="11">IF(C58,H58/C58*100,"")</f>
        <v>112.17367913648476</v>
      </c>
      <c r="D12" s="23">
        <f t="shared" si="11"/>
        <v>105.92883637862344</v>
      </c>
      <c r="E12" s="23">
        <f t="shared" si="11"/>
        <v>107.2724801324179</v>
      </c>
      <c r="F12" s="21"/>
      <c r="G12" s="23">
        <f t="shared" si="11"/>
        <v>107.56498216623018</v>
      </c>
      <c r="H12" s="23">
        <f t="shared" si="11"/>
        <v>107.67930475757832</v>
      </c>
      <c r="I12" s="23">
        <f t="shared" si="11"/>
        <v>103.36474794425968</v>
      </c>
      <c r="J12" s="23">
        <f t="shared" si="11"/>
        <v>101.52893369870399</v>
      </c>
      <c r="K12" s="21"/>
      <c r="L12" s="23">
        <f t="shared" si="11"/>
        <v>98.612911593612822</v>
      </c>
      <c r="M12" s="23">
        <f t="shared" si="11"/>
        <v>106.48236261858763</v>
      </c>
      <c r="N12" s="23">
        <f t="shared" si="11"/>
        <v>108.93392514270272</v>
      </c>
      <c r="O12" s="23">
        <f t="shared" si="11"/>
        <v>91.776380004918408</v>
      </c>
      <c r="P12" s="21"/>
      <c r="Q12" s="23">
        <f t="shared" si="11"/>
        <v>87.258041469070662</v>
      </c>
      <c r="R12" s="23">
        <f t="shared" si="11"/>
        <v>87.539470936122314</v>
      </c>
      <c r="S12" s="23">
        <f t="shared" si="11"/>
        <v>88.249106770200271</v>
      </c>
      <c r="T12" s="23">
        <f t="shared" si="11"/>
        <v>107.96082370668006</v>
      </c>
      <c r="U12" s="21"/>
      <c r="V12" s="23">
        <f>IF(V58,AA58/V58*100,"")</f>
        <v>124.96149897330595</v>
      </c>
      <c r="W12" s="23">
        <f>IF(W58,AB58/W58*100,"")</f>
        <v>125.51044355785027</v>
      </c>
      <c r="X12" s="23">
        <f>IF(X58,AC58/X58*100,"")</f>
        <v>133.0564784053156</v>
      </c>
      <c r="Y12" s="23">
        <f>IF(Y58,AD58/Y58*100,"")</f>
        <v>146.15026750407071</v>
      </c>
      <c r="Z12" s="21"/>
      <c r="AA12" s="23">
        <f>IF(AA58,AF58/AA58*100,"")</f>
        <v>130.91301222142343</v>
      </c>
      <c r="AB12" s="23">
        <f>IF(AB58,AG58/AB58*100,"")</f>
        <v>127.26252804786837</v>
      </c>
      <c r="AC12" s="23">
        <f>IF(AC58,AH58/AC58*100,"")</f>
        <v>125.70001783484929</v>
      </c>
      <c r="AD12" s="23">
        <f>IF(AD58,AI58/AD58*100,"")</f>
        <v>107.53620881744391</v>
      </c>
      <c r="AE12" s="21"/>
      <c r="AF12" s="23">
        <f>IF(AF58,AK58/AF58*100,"")</f>
        <v>104.7383698125049</v>
      </c>
      <c r="AG12" s="23">
        <f>IF(AG58,AL58/AG58*100,"")</f>
        <v>106.03144284454893</v>
      </c>
      <c r="AH12" s="23">
        <f>IF(AH58,AM58/AH58*100,"")</f>
        <v>97.027525539160038</v>
      </c>
      <c r="AI12" s="23">
        <f>IF(AI58,AN58/AI58*100,"")</f>
        <v>107.05986827499446</v>
      </c>
      <c r="AJ12" s="21"/>
      <c r="AK12" s="23">
        <f>IF(AK58,AP58/AK58*100,"")</f>
        <v>109.66968766384539</v>
      </c>
      <c r="AL12" s="23">
        <f>IF(AL58,AQ58/AL58*100,"")</f>
        <v>100.80630634656688</v>
      </c>
      <c r="AM12" s="23">
        <f>IF(AM58,AR58/AM58*100,"")</f>
        <v>111.13895607516268</v>
      </c>
      <c r="AN12" s="23">
        <f>IF(AN58,AS58/AN58*100,"")</f>
        <v>110.97478626391097</v>
      </c>
      <c r="AO12" s="21"/>
      <c r="AP12" s="23">
        <f>IF(AP58,AU58/AP58*100,"")</f>
        <v>112.05479825160496</v>
      </c>
      <c r="AQ12" s="23">
        <f>IF(AQ58,AV58/AQ58*100,"")</f>
        <v>118.31861872599256</v>
      </c>
      <c r="AR12" s="23">
        <f>IF(AR58,AW58/AR58*100,"")</f>
        <v>120.91073816848481</v>
      </c>
      <c r="AS12" s="23">
        <f>IF(AS58,AX58/AS58*100,"")</f>
        <v>119.18566884569861</v>
      </c>
      <c r="AT12" s="21"/>
      <c r="AU12" s="23">
        <f>IF(AU58,AZ58/AU58*100,"")</f>
        <v>123.89858822976367</v>
      </c>
      <c r="AV12" s="23">
        <f>IF(AV58,BA58/AV58*100,"")</f>
        <v>127.83213152072837</v>
      </c>
      <c r="AW12" s="23">
        <f>IF(AW58,BB58/AW58*100,"")</f>
        <v>122.81601781151576</v>
      </c>
      <c r="AX12" s="23">
        <f>IF(AX58,BC58/AX58*100,"")</f>
        <v>124.11997832197518</v>
      </c>
      <c r="AY12" s="21"/>
      <c r="AZ12" s="23">
        <f>IF(AZ58,BE58/AZ58*100,"")</f>
        <v>115.05530403430642</v>
      </c>
      <c r="BA12" s="23">
        <f>IF(BA58,BF58/BA58*100,"")</f>
        <v>109.73185695902386</v>
      </c>
      <c r="BB12" s="23">
        <f>IF(BB58,BG58/BB58*100,"")</f>
        <v>114.41450627858225</v>
      </c>
      <c r="BC12" s="23">
        <f>IF(BC58,BH58/BC58*100,"")</f>
        <v>118.00016140981597</v>
      </c>
      <c r="BD12" s="21"/>
      <c r="BE12" s="23">
        <f>IF(BE58,BJ58/BE58*100,"")</f>
        <v>120.18804368694438</v>
      </c>
      <c r="BF12" s="23">
        <f>IF(BF58,BK58/BF58*100,"")</f>
        <v>121.23238539012885</v>
      </c>
      <c r="BG12" s="23">
        <f>IF(BG58,BL58/BG58*100,"")</f>
        <v>115.08066237675985</v>
      </c>
      <c r="BH12" s="23">
        <f>IF(BH58,BM58/BH58*100,"")</f>
        <v>0</v>
      </c>
      <c r="BI12" s="98"/>
    </row>
    <row r="13" spans="1:61" x14ac:dyDescent="0.25">
      <c r="A13" s="25" t="s">
        <v>46</v>
      </c>
      <c r="B13" s="23">
        <f>IF(B66,G66/B66*100,"")</f>
        <v>112.44041632807253</v>
      </c>
      <c r="C13" s="23">
        <f t="shared" ref="C13:T13" si="12">IF(C66,H66/C66*100,"")</f>
        <v>110.73173170773072</v>
      </c>
      <c r="D13" s="23">
        <f t="shared" si="12"/>
        <v>109.73994976918779</v>
      </c>
      <c r="E13" s="23">
        <f t="shared" si="12"/>
        <v>110.06813683639029</v>
      </c>
      <c r="F13" s="21"/>
      <c r="G13" s="23">
        <f t="shared" si="12"/>
        <v>109.91174681216211</v>
      </c>
      <c r="H13" s="23">
        <f t="shared" si="12"/>
        <v>107.28380883774615</v>
      </c>
      <c r="I13" s="23">
        <f t="shared" si="12"/>
        <v>101.22705858586542</v>
      </c>
      <c r="J13" s="23">
        <f t="shared" si="12"/>
        <v>99.830465235232523</v>
      </c>
      <c r="K13" s="21"/>
      <c r="L13" s="23">
        <f t="shared" si="12"/>
        <v>91.719840897893462</v>
      </c>
      <c r="M13" s="23">
        <f t="shared" si="12"/>
        <v>99.341194230525005</v>
      </c>
      <c r="N13" s="23">
        <f t="shared" si="12"/>
        <v>102.1928097603902</v>
      </c>
      <c r="O13" s="23">
        <f t="shared" si="12"/>
        <v>80.726781243838957</v>
      </c>
      <c r="P13" s="21"/>
      <c r="Q13" s="23">
        <f t="shared" si="12"/>
        <v>86.06119761812738</v>
      </c>
      <c r="R13" s="23">
        <f t="shared" si="12"/>
        <v>87.635620710323025</v>
      </c>
      <c r="S13" s="23">
        <f t="shared" si="12"/>
        <v>80.163023986037288</v>
      </c>
      <c r="T13" s="23">
        <f t="shared" si="12"/>
        <v>97.926559037670145</v>
      </c>
      <c r="U13" s="21"/>
      <c r="V13" s="23">
        <f>IF(V66,AA66/V66*100,"")</f>
        <v>116.36536631779258</v>
      </c>
      <c r="W13" s="23">
        <f>IF(W66,AB66/W66*100,"")</f>
        <v>123.42380548487419</v>
      </c>
      <c r="X13" s="23">
        <f>IF(X66,AC66/X66*100,"")</f>
        <v>140.53333333333333</v>
      </c>
      <c r="Y13" s="23">
        <f>IF(Y66,AD66/Y66*100,"")</f>
        <v>161.12817197349281</v>
      </c>
      <c r="Z13" s="21"/>
      <c r="AA13" s="23">
        <f>IF(AA66,AF66/AA66*100,"")</f>
        <v>143.47233578631779</v>
      </c>
      <c r="AB13" s="23">
        <f>IF(AB66,AG66/AB66*100,"")</f>
        <v>124.43019127247739</v>
      </c>
      <c r="AC13" s="23">
        <f>IF(AC66,AH66/AC66*100,"")</f>
        <v>127.34680209844849</v>
      </c>
      <c r="AD13" s="23">
        <f>IF(AD66,AI66/AD66*100,"")</f>
        <v>111.41538770187583</v>
      </c>
      <c r="AE13" s="21"/>
      <c r="AF13" s="23">
        <f>IF(AF66,AK66/AF66*100,"")</f>
        <v>106.73442249240122</v>
      </c>
      <c r="AG13" s="23">
        <f>IF(AG66,AL66/AG66*100,"")</f>
        <v>110.18961708394698</v>
      </c>
      <c r="AH13" s="23">
        <f>IF(AH66,AM66/AH66*100,"")</f>
        <v>99.263739153300023</v>
      </c>
      <c r="AI13" s="23">
        <f>IF(AI66,AN66/AI66*100,"")</f>
        <v>106.50040514990546</v>
      </c>
      <c r="AJ13" s="21"/>
      <c r="AK13" s="23">
        <f>IF(AK66,AP66/AK66*100,"")</f>
        <v>109.05045830737741</v>
      </c>
      <c r="AL13" s="23">
        <f>IF(AL66,AQ66/AL66*100,"")</f>
        <v>103.0052563581238</v>
      </c>
      <c r="AM13" s="23">
        <f>IF(AM66,AR66/AM66*100,"")</f>
        <v>109.90728476821192</v>
      </c>
      <c r="AN13" s="23">
        <f>IF(AN66,AS66/AN66*100,"")</f>
        <v>110.9283963141432</v>
      </c>
      <c r="AO13" s="21"/>
      <c r="AP13" s="23">
        <f>IF(AP66,AU66/AP66*100,"")</f>
        <v>106.95039986943038</v>
      </c>
      <c r="AQ13" s="23">
        <f>IF(AQ66,AV66/AQ66*100,"")</f>
        <v>119.28705860964519</v>
      </c>
      <c r="AR13" s="23">
        <f>IF(AR66,AW66/AR66*100,"")</f>
        <v>124.04544807525508</v>
      </c>
      <c r="AS13" s="23">
        <f>IF(AS66,AX66/AS66*100,"")</f>
        <v>127.14595252671906</v>
      </c>
      <c r="AT13" s="21"/>
      <c r="AU13" s="23">
        <f>IF(AU66,AZ66/AU66*100,"")</f>
        <v>133.87556411356675</v>
      </c>
      <c r="AV13" s="23">
        <f>IF(AV66,BA66/AV66*100,"")</f>
        <v>128.29159880019981</v>
      </c>
      <c r="AW13" s="23">
        <f>IF(AW66,BB66/AW66*100,"")</f>
        <v>126.17015993130948</v>
      </c>
      <c r="AX13" s="23">
        <f>IF(AX66,BC66/AX66*100,"")</f>
        <v>121.88655742974377</v>
      </c>
      <c r="AY13" s="21"/>
      <c r="AZ13" s="23">
        <f>IF(AZ66,BE66/AZ66*100,"")</f>
        <v>112.6210965838969</v>
      </c>
      <c r="BA13" s="23">
        <f>IF(BA66,BF66/BA66*100,"")</f>
        <v>110.44502789289167</v>
      </c>
      <c r="BB13" s="23">
        <f>IF(BB66,BG66/BB66*100,"")</f>
        <v>113.38356985523484</v>
      </c>
      <c r="BC13" s="23">
        <f>IF(BC66,BH66/BC66*100,"")</f>
        <v>120.53283839637494</v>
      </c>
      <c r="BD13" s="21"/>
      <c r="BE13" s="23">
        <f>IF(BE66,BJ66/BE66*100,"")</f>
        <v>125.36678709959143</v>
      </c>
      <c r="BF13" s="23">
        <f>IF(BF66,BK66/BF66*100,"")</f>
        <v>126.93739259697163</v>
      </c>
      <c r="BG13" s="23">
        <f>IF(BG66,BL66/BG66*100,"")</f>
        <v>122.80485168449155</v>
      </c>
      <c r="BH13" s="23">
        <f>IF(BH66,BM66/BH66*100,"")</f>
        <v>0</v>
      </c>
      <c r="BI13" s="98"/>
    </row>
    <row r="14" spans="1:61" x14ac:dyDescent="0.25">
      <c r="A14" s="25" t="s">
        <v>13</v>
      </c>
      <c r="B14" s="23">
        <f>IF(B62,G62/B62*100,"")</f>
        <v>115.34319484455816</v>
      </c>
      <c r="C14" s="23">
        <f t="shared" ref="C14:T14" si="13">IF(C62,H62/C62*100,"")</f>
        <v>111.16844362072142</v>
      </c>
      <c r="D14" s="23">
        <f t="shared" si="13"/>
        <v>107.06492752737769</v>
      </c>
      <c r="E14" s="23">
        <f t="shared" si="13"/>
        <v>107.90153150518506</v>
      </c>
      <c r="F14" s="21"/>
      <c r="G14" s="23">
        <f t="shared" si="13"/>
        <v>107.62818156240476</v>
      </c>
      <c r="H14" s="23">
        <f t="shared" si="13"/>
        <v>111.27536878692841</v>
      </c>
      <c r="I14" s="23">
        <f t="shared" si="13"/>
        <v>109.92384728829182</v>
      </c>
      <c r="J14" s="23">
        <f t="shared" si="13"/>
        <v>110.21880843257487</v>
      </c>
      <c r="K14" s="21"/>
      <c r="L14" s="23">
        <f t="shared" si="13"/>
        <v>115.50746965060934</v>
      </c>
      <c r="M14" s="23">
        <f t="shared" si="13"/>
        <v>115.82700591301121</v>
      </c>
      <c r="N14" s="23">
        <f t="shared" si="13"/>
        <v>116.51255015004416</v>
      </c>
      <c r="O14" s="23">
        <f t="shared" si="13"/>
        <v>110.37135507674607</v>
      </c>
      <c r="P14" s="21"/>
      <c r="Q14" s="23">
        <f t="shared" si="13"/>
        <v>96.1927549952009</v>
      </c>
      <c r="R14" s="23">
        <f t="shared" si="13"/>
        <v>97.394312502901286</v>
      </c>
      <c r="S14" s="23">
        <f t="shared" si="13"/>
        <v>114.80059374272437</v>
      </c>
      <c r="T14" s="23">
        <f t="shared" si="13"/>
        <v>133.78642293570815</v>
      </c>
      <c r="U14" s="21"/>
      <c r="V14" s="23">
        <f>IF(V62,AA62/V62*100,"")</f>
        <v>143.92720773417824</v>
      </c>
      <c r="W14" s="23">
        <f>IF(W62,AB62/W62*100,"")</f>
        <v>140.49150206706477</v>
      </c>
      <c r="X14" s="23">
        <f>IF(X62,AC62/X62*100,"")</f>
        <v>123.91332470892627</v>
      </c>
      <c r="Y14" s="23">
        <f>IF(Y62,AD62/Y62*100,"")</f>
        <v>115.60784771692163</v>
      </c>
      <c r="Z14" s="21"/>
      <c r="AA14" s="23">
        <f>IF(AA62,AF62/AA62*100,"")</f>
        <v>108.66448408218558</v>
      </c>
      <c r="AB14" s="23">
        <f>IF(AB62,AG62/AB62*100,"")</f>
        <v>107.01869107950522</v>
      </c>
      <c r="AC14" s="23">
        <f>IF(AC62,AH62/AC62*100,"")</f>
        <v>106.75993109568304</v>
      </c>
      <c r="AD14" s="23">
        <f>IF(AD62,AI62/AD62*100,"")</f>
        <v>98.267589272185461</v>
      </c>
      <c r="AE14" s="21"/>
      <c r="AF14" s="23">
        <f>IF(AF62,AK62/AF62*100,"")</f>
        <v>96.77938808373591</v>
      </c>
      <c r="AG14" s="23">
        <f>IF(AG62,AL62/AG62*100,"")</f>
        <v>101.36972350934366</v>
      </c>
      <c r="AH14" s="23">
        <f>IF(AH62,AM62/AH62*100,"")</f>
        <v>96.396440445922167</v>
      </c>
      <c r="AI14" s="23">
        <f>IF(AI62,AN62/AI62*100,"")</f>
        <v>106.97471217105263</v>
      </c>
      <c r="AJ14" s="21"/>
      <c r="AK14" s="23">
        <f>IF(AK62,AP62/AK62*100,"")</f>
        <v>104.13289678492833</v>
      </c>
      <c r="AL14" s="23">
        <f>IF(AL62,AQ62/AL62*100,"")</f>
        <v>98.138523511653602</v>
      </c>
      <c r="AM14" s="23">
        <f>IF(AM62,AR62/AM62*100,"")</f>
        <v>103.17885519807255</v>
      </c>
      <c r="AN14" s="23">
        <f>IF(AN62,AS62/AN62*100,"")</f>
        <v>102.44775646807285</v>
      </c>
      <c r="AO14" s="21"/>
      <c r="AP14" s="23">
        <f>IF(AP62,AU62/AP62*100,"")</f>
        <v>116.37274413690015</v>
      </c>
      <c r="AQ14" s="23">
        <f>IF(AQ62,AV62/AQ62*100,"")</f>
        <v>115.93893229820095</v>
      </c>
      <c r="AR14" s="23">
        <f>IF(AR62,AW62/AR62*100,"")</f>
        <v>118.8693536765808</v>
      </c>
      <c r="AS14" s="23">
        <f>IF(AS62,AX62/AS62*100,"")</f>
        <v>116.86172478265576</v>
      </c>
      <c r="AT14" s="21"/>
      <c r="AU14" s="23">
        <f>IF(AU62,AZ62/AU62*100,"")</f>
        <v>115.92052855984223</v>
      </c>
      <c r="AV14" s="23">
        <f>IF(AV62,BA62/AV62*100,"")</f>
        <v>124.32621990246543</v>
      </c>
      <c r="AW14" s="23">
        <f>IF(AW62,BB62/AW62*100,"")</f>
        <v>119.31446648434223</v>
      </c>
      <c r="AX14" s="23">
        <f>IF(AX62,BC62/AX62*100,"")</f>
        <v>120.79440859387802</v>
      </c>
      <c r="AY14" s="21"/>
      <c r="AZ14" s="23">
        <f>IF(AZ62,BE62/AZ62*100,"")</f>
        <v>112.78107902811757</v>
      </c>
      <c r="BA14" s="23">
        <f>IF(BA62,BF62/BA62*100,"")</f>
        <v>108.0302202058738</v>
      </c>
      <c r="BB14" s="23">
        <f>IF(BB62,BG62/BB62*100,"")</f>
        <v>112.57766798462936</v>
      </c>
      <c r="BC14" s="23">
        <f>IF(BC62,BH62/BC62*100,"")</f>
        <v>113.9425958186258</v>
      </c>
      <c r="BD14" s="21"/>
      <c r="BE14" s="23">
        <f>IF(BE62,BJ62/BE62*100,"")</f>
        <v>114.85608705102337</v>
      </c>
      <c r="BF14" s="23">
        <f>IF(BF62,BK62/BF62*100,"")</f>
        <v>114.10246864574596</v>
      </c>
      <c r="BG14" s="23">
        <f>IF(BG62,BL62/BG62*100,"")</f>
        <v>107.68571354112053</v>
      </c>
      <c r="BH14" s="23">
        <f>IF(BH62,BM62/BH62*100,"")</f>
        <v>0</v>
      </c>
      <c r="BI14" s="98"/>
    </row>
    <row r="15" spans="1:61" x14ac:dyDescent="0.25">
      <c r="A15" s="25" t="s">
        <v>47</v>
      </c>
      <c r="B15" s="28">
        <v>7</v>
      </c>
      <c r="C15" s="28">
        <v>6</v>
      </c>
      <c r="D15" s="28">
        <v>5.5</v>
      </c>
      <c r="E15" s="28">
        <v>5.5</v>
      </c>
      <c r="F15" s="21"/>
      <c r="G15" s="28">
        <v>5.5</v>
      </c>
      <c r="H15" s="28">
        <v>5.5</v>
      </c>
      <c r="I15" s="28">
        <v>5.5</v>
      </c>
      <c r="J15" s="28">
        <v>5.5</v>
      </c>
      <c r="K15" s="21"/>
      <c r="L15" s="28">
        <v>5.5</v>
      </c>
      <c r="M15" s="28">
        <v>5.5</v>
      </c>
      <c r="N15" s="28">
        <v>5.5</v>
      </c>
      <c r="O15" s="28">
        <v>5.5</v>
      </c>
      <c r="P15" s="21"/>
      <c r="Q15" s="28">
        <v>5.5</v>
      </c>
      <c r="R15" s="28">
        <v>5.5</v>
      </c>
      <c r="S15" s="28">
        <v>5.5</v>
      </c>
      <c r="T15" s="28">
        <v>5.5</v>
      </c>
      <c r="U15" s="21"/>
      <c r="V15" s="28">
        <v>5.5</v>
      </c>
      <c r="W15" s="28">
        <v>5.5</v>
      </c>
      <c r="X15" s="28">
        <v>5.5</v>
      </c>
      <c r="Y15" s="28">
        <v>5.5</v>
      </c>
      <c r="Z15" s="21"/>
      <c r="AA15" s="28">
        <v>5.5</v>
      </c>
      <c r="AB15" s="28">
        <v>11</v>
      </c>
      <c r="AC15" s="28">
        <v>10.25</v>
      </c>
      <c r="AD15" s="28">
        <v>10.25</v>
      </c>
      <c r="AE15" s="21"/>
      <c r="AF15" s="28">
        <v>9.5</v>
      </c>
      <c r="AG15" s="28">
        <v>9</v>
      </c>
      <c r="AH15" s="28">
        <v>9</v>
      </c>
      <c r="AI15" s="28">
        <v>9.25</v>
      </c>
      <c r="AJ15" s="21"/>
      <c r="AK15" s="28">
        <v>9.25</v>
      </c>
      <c r="AL15" s="28">
        <v>9</v>
      </c>
      <c r="AM15" s="28">
        <v>9.25</v>
      </c>
      <c r="AN15" s="28">
        <v>9.25</v>
      </c>
      <c r="AO15" s="21"/>
      <c r="AP15" s="28">
        <v>12</v>
      </c>
      <c r="AQ15" s="28">
        <v>9.5</v>
      </c>
      <c r="AR15" s="28">
        <v>9</v>
      </c>
      <c r="AS15" s="28">
        <v>9</v>
      </c>
      <c r="AT15" s="21"/>
      <c r="AU15" s="28">
        <v>9</v>
      </c>
      <c r="AV15" s="28">
        <v>9</v>
      </c>
      <c r="AW15" s="28">
        <v>9.5</v>
      </c>
      <c r="AX15" s="28">
        <v>9.75</v>
      </c>
      <c r="AY15" s="21"/>
      <c r="AZ15" s="28">
        <v>13.5</v>
      </c>
      <c r="BA15" s="28">
        <v>14</v>
      </c>
      <c r="BB15" s="28">
        <v>14.5</v>
      </c>
      <c r="BC15" s="28">
        <v>16.75</v>
      </c>
      <c r="BD15" s="21"/>
      <c r="BE15" s="28">
        <v>16.75</v>
      </c>
      <c r="BF15" s="28">
        <v>16.75</v>
      </c>
      <c r="BG15" s="28">
        <v>16.5</v>
      </c>
      <c r="BH15" s="28"/>
      <c r="BI15" s="98"/>
    </row>
    <row r="16" spans="1:61" s="32" customFormat="1" ht="18" x14ac:dyDescent="0.2">
      <c r="A16" s="65" t="s">
        <v>56</v>
      </c>
      <c r="B16" s="28">
        <v>0.05</v>
      </c>
      <c r="C16" s="28">
        <v>0.23</v>
      </c>
      <c r="D16" s="28">
        <v>0.86</v>
      </c>
      <c r="E16" s="28">
        <v>1.55</v>
      </c>
      <c r="F16" s="66"/>
      <c r="G16" s="28">
        <v>0.12</v>
      </c>
      <c r="H16" s="28">
        <v>1.47</v>
      </c>
      <c r="I16" s="28">
        <v>0.38</v>
      </c>
      <c r="J16" s="28">
        <v>1.59</v>
      </c>
      <c r="K16" s="66"/>
      <c r="L16" s="28">
        <v>0.94</v>
      </c>
      <c r="M16" s="28">
        <v>0.68</v>
      </c>
      <c r="N16" s="28">
        <v>1</v>
      </c>
      <c r="O16" s="28">
        <v>16.62</v>
      </c>
      <c r="P16" s="66"/>
      <c r="Q16" s="28">
        <v>14.16</v>
      </c>
      <c r="R16" s="28">
        <v>1.17</v>
      </c>
      <c r="S16" s="28">
        <v>16.95</v>
      </c>
      <c r="T16" s="28">
        <v>75.92</v>
      </c>
      <c r="U16" s="66"/>
      <c r="V16" s="28">
        <v>14.98</v>
      </c>
      <c r="W16" s="28">
        <v>14.12</v>
      </c>
      <c r="X16" s="28">
        <v>12.14</v>
      </c>
      <c r="Y16" s="28">
        <v>12.16</v>
      </c>
      <c r="Z16" s="66"/>
      <c r="AA16" s="28">
        <v>10.220000000000001</v>
      </c>
      <c r="AB16" s="28">
        <v>9.64</v>
      </c>
      <c r="AC16" s="28">
        <v>9.33</v>
      </c>
      <c r="AD16" s="28">
        <v>9.33</v>
      </c>
      <c r="AE16" s="66"/>
      <c r="AF16" s="28">
        <v>8.51</v>
      </c>
      <c r="AG16" s="28">
        <v>8.02</v>
      </c>
      <c r="AH16" s="28">
        <v>8.31</v>
      </c>
      <c r="AI16" s="28">
        <v>8.26</v>
      </c>
      <c r="AJ16" s="66"/>
      <c r="AK16" s="28">
        <v>8.2899999999999991</v>
      </c>
      <c r="AL16" s="28">
        <v>8.27</v>
      </c>
      <c r="AM16" s="28">
        <v>8.76</v>
      </c>
      <c r="AN16" s="28">
        <v>10.050000000000001</v>
      </c>
      <c r="AO16" s="28"/>
      <c r="AP16" s="28">
        <v>13.25</v>
      </c>
      <c r="AQ16" s="28">
        <v>8.25</v>
      </c>
      <c r="AR16" s="28">
        <v>9.6300000000000008</v>
      </c>
      <c r="AS16" s="28">
        <v>8.25</v>
      </c>
      <c r="AT16" s="66"/>
      <c r="AU16" s="28">
        <v>9.3000000000000007</v>
      </c>
      <c r="AV16" s="28">
        <v>8.44</v>
      </c>
      <c r="AW16" s="28">
        <v>8.98</v>
      </c>
      <c r="AX16" s="28">
        <v>10.56</v>
      </c>
      <c r="AY16" s="28"/>
      <c r="AZ16" s="28">
        <v>13.7</v>
      </c>
      <c r="BA16" s="31">
        <v>13.39</v>
      </c>
      <c r="BB16" s="31">
        <v>14.68</v>
      </c>
      <c r="BC16" s="31">
        <v>17.63</v>
      </c>
      <c r="BD16" s="31"/>
      <c r="BE16" s="28">
        <v>17.11</v>
      </c>
      <c r="BF16" s="31">
        <v>17.61</v>
      </c>
      <c r="BG16" s="31">
        <v>17.13</v>
      </c>
      <c r="BH16" s="31"/>
      <c r="BI16" s="31"/>
    </row>
    <row r="17" spans="1:61" ht="45" x14ac:dyDescent="0.25">
      <c r="A17" s="33" t="s">
        <v>15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</row>
    <row r="18" spans="1:61" x14ac:dyDescent="0.25">
      <c r="A18" s="22" t="s">
        <v>16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</row>
    <row r="19" spans="1:61" x14ac:dyDescent="0.25">
      <c r="A19" s="34" t="s">
        <v>17</v>
      </c>
      <c r="B19" s="28">
        <v>11.4</v>
      </c>
      <c r="C19" s="28">
        <v>11.333299999999999</v>
      </c>
      <c r="D19" s="28">
        <v>10.933299999999999</v>
      </c>
      <c r="E19" s="28">
        <v>10.666700000000001</v>
      </c>
      <c r="F19" s="29"/>
      <c r="G19" s="28">
        <v>10.4</v>
      </c>
      <c r="H19" s="28">
        <v>10.666700000000001</v>
      </c>
      <c r="I19" s="28">
        <v>10.3667</v>
      </c>
      <c r="J19" s="28">
        <v>10.433299999999999</v>
      </c>
      <c r="K19" s="21"/>
      <c r="L19" s="28">
        <v>10.4</v>
      </c>
      <c r="M19" s="28">
        <v>10.65</v>
      </c>
      <c r="N19" s="28">
        <v>10.130000000000001</v>
      </c>
      <c r="O19" s="28">
        <v>12.67</v>
      </c>
      <c r="P19" s="21"/>
      <c r="Q19" s="28">
        <v>19.579999999999998</v>
      </c>
      <c r="R19" s="28">
        <v>15.47</v>
      </c>
      <c r="S19" s="28">
        <v>14.65</v>
      </c>
      <c r="T19" s="28">
        <v>16.239999999999998</v>
      </c>
      <c r="U19" s="21"/>
      <c r="V19" s="28">
        <v>21.6</v>
      </c>
      <c r="W19" s="28">
        <v>17.3</v>
      </c>
      <c r="X19" s="28">
        <v>15.9</v>
      </c>
      <c r="Y19" s="28">
        <v>15.2</v>
      </c>
      <c r="Z19" s="21"/>
      <c r="AA19" s="28">
        <v>14</v>
      </c>
      <c r="AB19" s="28">
        <v>13.7</v>
      </c>
      <c r="AC19" s="28">
        <v>13.4</v>
      </c>
      <c r="AD19" s="28">
        <v>13.1</v>
      </c>
      <c r="AE19" s="21"/>
      <c r="AF19" s="28">
        <v>12.8</v>
      </c>
      <c r="AG19" s="28">
        <v>12</v>
      </c>
      <c r="AH19" s="28">
        <v>12.1</v>
      </c>
      <c r="AI19" s="28">
        <v>12.4</v>
      </c>
      <c r="AJ19" s="21"/>
      <c r="AK19" s="28">
        <v>12.2</v>
      </c>
      <c r="AL19" s="28">
        <v>11.8</v>
      </c>
      <c r="AM19" s="28">
        <v>11.77</v>
      </c>
      <c r="AN19" s="28">
        <v>11.91</v>
      </c>
      <c r="AO19" s="21"/>
      <c r="AP19" s="28">
        <v>11.974008700000001</v>
      </c>
      <c r="AQ19" s="28">
        <v>11.4098121</v>
      </c>
      <c r="AR19" s="28">
        <v>11.7273522</v>
      </c>
      <c r="AS19" s="28">
        <v>11.535436000000001</v>
      </c>
      <c r="AT19" s="21"/>
      <c r="AU19" s="28">
        <v>11.2423994</v>
      </c>
      <c r="AV19" s="28">
        <v>11.308213200000001</v>
      </c>
      <c r="AW19" s="28">
        <v>11.410272900000001</v>
      </c>
      <c r="AX19" s="28">
        <v>11.754451248106918</v>
      </c>
      <c r="AY19" s="21"/>
      <c r="AZ19" s="28">
        <v>12.9960488472103</v>
      </c>
      <c r="BA19" s="28">
        <v>15.74417326465753</v>
      </c>
      <c r="BB19" s="28">
        <v>16.454410585406883</v>
      </c>
      <c r="BC19" s="28">
        <v>18.477664701256607</v>
      </c>
      <c r="BD19" s="21"/>
      <c r="BE19" s="28">
        <v>19.379471424652131</v>
      </c>
      <c r="BF19" s="28">
        <v>19.371155454097622</v>
      </c>
      <c r="BG19" s="28"/>
      <c r="BH19" s="27"/>
      <c r="BI19" s="98"/>
    </row>
    <row r="20" spans="1:61" x14ac:dyDescent="0.25">
      <c r="A20" s="34" t="s">
        <v>18</v>
      </c>
      <c r="B20" s="28">
        <v>10.8666667</v>
      </c>
      <c r="C20" s="28">
        <v>11.2333333</v>
      </c>
      <c r="D20" s="28">
        <v>11.7333333</v>
      </c>
      <c r="E20" s="28">
        <v>10.6</v>
      </c>
      <c r="F20" s="29"/>
      <c r="G20" s="28">
        <v>11.033333300000001</v>
      </c>
      <c r="H20" s="28">
        <v>10.433333299999999</v>
      </c>
      <c r="I20" s="28">
        <v>11.6666667</v>
      </c>
      <c r="J20" s="28">
        <v>10.7</v>
      </c>
      <c r="K20" s="21"/>
      <c r="L20" s="28">
        <v>10.5</v>
      </c>
      <c r="M20" s="28">
        <v>11.2</v>
      </c>
      <c r="N20" s="28">
        <v>10.8</v>
      </c>
      <c r="O20" s="28">
        <v>9.8000000000000007</v>
      </c>
      <c r="P20" s="21"/>
      <c r="Q20" s="28">
        <v>11.93</v>
      </c>
      <c r="R20" s="28">
        <v>12.61</v>
      </c>
      <c r="S20" s="28">
        <v>11.66</v>
      </c>
      <c r="T20" s="28">
        <v>12.62</v>
      </c>
      <c r="U20" s="21"/>
      <c r="V20" s="28">
        <v>12.9</v>
      </c>
      <c r="W20" s="28">
        <v>14.3</v>
      </c>
      <c r="X20" s="28">
        <v>14.8</v>
      </c>
      <c r="Y20" s="28">
        <v>14.4</v>
      </c>
      <c r="Z20" s="21"/>
      <c r="AA20" s="28">
        <v>13.9</v>
      </c>
      <c r="AB20" s="28">
        <v>14.2</v>
      </c>
      <c r="AC20" s="28">
        <v>13.9</v>
      </c>
      <c r="AD20" s="28">
        <v>14.4</v>
      </c>
      <c r="AE20" s="21"/>
      <c r="AF20" s="28">
        <v>13.9</v>
      </c>
      <c r="AG20" s="28">
        <v>12.8</v>
      </c>
      <c r="AH20" s="28">
        <v>12.8</v>
      </c>
      <c r="AI20" s="28">
        <v>11.4</v>
      </c>
      <c r="AJ20" s="21"/>
      <c r="AK20" s="28">
        <v>13</v>
      </c>
      <c r="AL20" s="28">
        <v>12</v>
      </c>
      <c r="AM20" s="28">
        <v>12.35</v>
      </c>
      <c r="AN20" s="28">
        <v>13.11</v>
      </c>
      <c r="AO20" s="21"/>
      <c r="AP20" s="28">
        <v>13.730230799999999</v>
      </c>
      <c r="AQ20" s="28">
        <v>11.860681899999999</v>
      </c>
      <c r="AR20" s="28">
        <v>13.0877838</v>
      </c>
      <c r="AS20" s="28">
        <v>12.114061299999999</v>
      </c>
      <c r="AT20" s="21"/>
      <c r="AU20" s="28">
        <v>12.7125722</v>
      </c>
      <c r="AV20" s="28">
        <v>12.840602799999999</v>
      </c>
      <c r="AW20" s="28">
        <v>12.940850599999999</v>
      </c>
      <c r="AX20" s="28">
        <v>12.823129419327829</v>
      </c>
      <c r="AY20" s="21"/>
      <c r="AZ20" s="28">
        <v>13.251895620473748</v>
      </c>
      <c r="BA20" s="28">
        <v>17.201727309327804</v>
      </c>
      <c r="BB20" s="28">
        <v>18.421328059937444</v>
      </c>
      <c r="BC20" s="28">
        <v>20.382213342623466</v>
      </c>
      <c r="BD20" s="21"/>
      <c r="BE20" s="28">
        <v>21.240954832604864</v>
      </c>
      <c r="BF20" s="28">
        <v>19.812569138467182</v>
      </c>
      <c r="BG20" s="28"/>
      <c r="BH20" s="27"/>
      <c r="BI20" s="98"/>
    </row>
    <row r="21" spans="1:61" x14ac:dyDescent="0.25">
      <c r="A21" s="22" t="s">
        <v>19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</row>
    <row r="22" spans="1:61" x14ac:dyDescent="0.25">
      <c r="A22" s="34" t="s">
        <v>17</v>
      </c>
      <c r="B22" s="28">
        <v>7.5</v>
      </c>
      <c r="C22" s="28">
        <v>6.8666999999999998</v>
      </c>
      <c r="D22" s="28">
        <v>9.0333000000000006</v>
      </c>
      <c r="E22" s="28">
        <v>7.9667000000000003</v>
      </c>
      <c r="F22" s="29"/>
      <c r="G22" s="28">
        <v>7.0332999999999997</v>
      </c>
      <c r="H22" s="28">
        <v>7.3</v>
      </c>
      <c r="I22" s="28">
        <v>7.1333000000000002</v>
      </c>
      <c r="J22" s="28">
        <v>7.1</v>
      </c>
      <c r="K22" s="21"/>
      <c r="L22" s="28">
        <v>7.7</v>
      </c>
      <c r="M22" s="28">
        <v>7.11</v>
      </c>
      <c r="N22" s="28">
        <v>6.69</v>
      </c>
      <c r="O22" s="28">
        <v>7.48</v>
      </c>
      <c r="P22" s="21"/>
      <c r="Q22" s="28">
        <v>6.94</v>
      </c>
      <c r="R22" s="28">
        <v>6.79</v>
      </c>
      <c r="S22" s="28">
        <v>6.58</v>
      </c>
      <c r="T22" s="28">
        <v>7.54</v>
      </c>
      <c r="U22" s="21"/>
      <c r="V22" s="28">
        <v>7.4</v>
      </c>
      <c r="W22" s="28">
        <v>8</v>
      </c>
      <c r="X22" s="28">
        <v>7.7</v>
      </c>
      <c r="Y22" s="28">
        <v>6.9</v>
      </c>
      <c r="Z22" s="21"/>
      <c r="AA22" s="28">
        <v>6.2</v>
      </c>
      <c r="AB22" s="28">
        <v>6.1</v>
      </c>
      <c r="AC22" s="28">
        <v>5.3</v>
      </c>
      <c r="AD22" s="28">
        <v>5.2</v>
      </c>
      <c r="AE22" s="21"/>
      <c r="AF22" s="28">
        <v>5.4</v>
      </c>
      <c r="AG22" s="28">
        <v>5.5</v>
      </c>
      <c r="AH22" s="28">
        <v>5.4</v>
      </c>
      <c r="AI22" s="28">
        <v>5.2</v>
      </c>
      <c r="AJ22" s="21"/>
      <c r="AK22" s="28">
        <v>5.6</v>
      </c>
      <c r="AL22" s="28">
        <v>5</v>
      </c>
      <c r="AM22" s="28">
        <v>4.4800000000000004</v>
      </c>
      <c r="AN22" s="28">
        <v>4.6399999999999997</v>
      </c>
      <c r="AO22" s="21"/>
      <c r="AP22" s="28">
        <v>4.1480562000000001</v>
      </c>
      <c r="AQ22" s="28">
        <v>4.1803926999999996</v>
      </c>
      <c r="AR22" s="28">
        <v>3.0183494</v>
      </c>
      <c r="AS22" s="28">
        <v>4.4072709000000003</v>
      </c>
      <c r="AT22" s="21"/>
      <c r="AU22" s="28">
        <v>4.9061104999999996</v>
      </c>
      <c r="AV22" s="28">
        <v>5.0097553000000001</v>
      </c>
      <c r="AW22" s="28">
        <v>3.7979101000000002</v>
      </c>
      <c r="AX22" s="28">
        <v>4.3598781079966509</v>
      </c>
      <c r="AY22" s="21"/>
      <c r="AZ22" s="28">
        <v>4.4336846089926825</v>
      </c>
      <c r="BA22" s="28">
        <v>5.283223894166893</v>
      </c>
      <c r="BB22" s="28">
        <v>3.839981888045648</v>
      </c>
      <c r="BC22" s="28">
        <v>5.2885874849573886</v>
      </c>
      <c r="BD22" s="21"/>
      <c r="BE22" s="28">
        <v>5.9081874414101865</v>
      </c>
      <c r="BF22" s="28">
        <v>6.2314974460670189</v>
      </c>
      <c r="BG22" s="28"/>
      <c r="BH22" s="27"/>
      <c r="BI22" s="98"/>
    </row>
    <row r="23" spans="1:61" x14ac:dyDescent="0.25">
      <c r="A23" s="34" t="s">
        <v>18</v>
      </c>
      <c r="B23" s="28">
        <v>9.7666667</v>
      </c>
      <c r="C23" s="28">
        <v>10.033333300000001</v>
      </c>
      <c r="D23" s="28">
        <v>9.1333333000000003</v>
      </c>
      <c r="E23" s="28">
        <v>9.9666666999999993</v>
      </c>
      <c r="F23" s="29"/>
      <c r="G23" s="28">
        <v>11.466666699999999</v>
      </c>
      <c r="H23" s="28">
        <v>9.7333333</v>
      </c>
      <c r="I23" s="28">
        <v>10.033333300000001</v>
      </c>
      <c r="J23" s="28">
        <v>8.5333333000000007</v>
      </c>
      <c r="K23" s="21"/>
      <c r="L23" s="28">
        <v>8.3000000000000007</v>
      </c>
      <c r="M23" s="28">
        <v>9.68</v>
      </c>
      <c r="N23" s="28">
        <v>8.66</v>
      </c>
      <c r="O23" s="28">
        <v>9.16</v>
      </c>
      <c r="P23" s="21"/>
      <c r="Q23" s="28">
        <v>9.5500000000000007</v>
      </c>
      <c r="R23" s="28">
        <v>9.17</v>
      </c>
      <c r="S23" s="28">
        <v>9.56</v>
      </c>
      <c r="T23" s="28">
        <v>5.9</v>
      </c>
      <c r="U23" s="21"/>
      <c r="V23" s="28">
        <v>7.6</v>
      </c>
      <c r="W23" s="28">
        <v>8.4</v>
      </c>
      <c r="X23" s="28">
        <v>8.6999999999999993</v>
      </c>
      <c r="Y23" s="28">
        <v>7.7</v>
      </c>
      <c r="Z23" s="21"/>
      <c r="AA23" s="28">
        <v>7.8</v>
      </c>
      <c r="AB23" s="28">
        <v>7.6</v>
      </c>
      <c r="AC23" s="28">
        <v>8</v>
      </c>
      <c r="AD23" s="28">
        <v>5.5</v>
      </c>
      <c r="AE23" s="21"/>
      <c r="AF23" s="28">
        <v>5.7</v>
      </c>
      <c r="AG23" s="28">
        <v>5.0999999999999996</v>
      </c>
      <c r="AH23" s="28">
        <v>4.9000000000000004</v>
      </c>
      <c r="AI23" s="28">
        <v>6.1</v>
      </c>
      <c r="AJ23" s="21"/>
      <c r="AK23" s="28">
        <v>5.3</v>
      </c>
      <c r="AL23" s="28">
        <v>6</v>
      </c>
      <c r="AM23" s="28">
        <v>5.23</v>
      </c>
      <c r="AN23" s="28">
        <v>4.7</v>
      </c>
      <c r="AO23" s="21"/>
      <c r="AP23" s="28">
        <v>5.7338266000000004</v>
      </c>
      <c r="AQ23" s="28">
        <v>6.9131836</v>
      </c>
      <c r="AR23" s="28">
        <v>5.0668886000000004</v>
      </c>
      <c r="AS23" s="28">
        <v>5.5056694000000004</v>
      </c>
      <c r="AT23" s="21"/>
      <c r="AU23" s="28">
        <v>5.6658337000000003</v>
      </c>
      <c r="AV23" s="28">
        <v>3.9359772</v>
      </c>
      <c r="AW23" s="28">
        <v>4.5092819000000004</v>
      </c>
      <c r="AX23" s="28">
        <v>4.721053729115984</v>
      </c>
      <c r="AY23" s="21"/>
      <c r="AZ23" s="28">
        <v>4.3980121668067635</v>
      </c>
      <c r="BA23" s="28">
        <v>5.2040328601119672</v>
      </c>
      <c r="BB23" s="28">
        <v>4.4471212992303997</v>
      </c>
      <c r="BC23" s="28">
        <v>6.8195422064347992</v>
      </c>
      <c r="BD23" s="21"/>
      <c r="BE23" s="28">
        <v>8.0460495664931084</v>
      </c>
      <c r="BF23" s="28">
        <v>6.3091735467040708</v>
      </c>
      <c r="BG23" s="28"/>
      <c r="BH23" s="27"/>
      <c r="BI23" s="98"/>
    </row>
    <row r="24" spans="1:61" ht="30" x14ac:dyDescent="0.25">
      <c r="A24" s="30" t="s">
        <v>20</v>
      </c>
      <c r="B24" s="28">
        <f>IF(B70,G70/B70*100,"")</f>
        <v>116.88170539017899</v>
      </c>
      <c r="C24" s="28">
        <f t="shared" ref="C24:AN24" si="14">IF(C70,H70/C70*100,"")</f>
        <v>116.28743988969748</v>
      </c>
      <c r="D24" s="28">
        <f t="shared" si="14"/>
        <v>110.19883821576516</v>
      </c>
      <c r="E24" s="28">
        <f t="shared" si="14"/>
        <v>109.27049821626638</v>
      </c>
      <c r="F24" s="29"/>
      <c r="G24" s="28">
        <f t="shared" si="14"/>
        <v>108.66430769655801</v>
      </c>
      <c r="H24" s="28">
        <f t="shared" si="14"/>
        <v>108.48419241085332</v>
      </c>
      <c r="I24" s="28">
        <f t="shared" si="14"/>
        <v>109.1172118565548</v>
      </c>
      <c r="J24" s="28">
        <f t="shared" si="14"/>
        <v>107.62891730973712</v>
      </c>
      <c r="K24" s="29"/>
      <c r="L24" s="28">
        <f t="shared" si="14"/>
        <v>115.65335436859752</v>
      </c>
      <c r="M24" s="28">
        <f t="shared" si="14"/>
        <v>111.61612905292995</v>
      </c>
      <c r="N24" s="28">
        <f t="shared" si="14"/>
        <v>109.18046776099099</v>
      </c>
      <c r="O24" s="28">
        <f t="shared" si="14"/>
        <v>105.1376609097989</v>
      </c>
      <c r="P24" s="29"/>
      <c r="Q24" s="28">
        <f t="shared" si="14"/>
        <v>97.243238027316096</v>
      </c>
      <c r="R24" s="28">
        <f t="shared" si="14"/>
        <v>81.836464699238775</v>
      </c>
      <c r="S24" s="28">
        <f t="shared" si="14"/>
        <v>93.128715652782404</v>
      </c>
      <c r="T24" s="28">
        <f t="shared" si="14"/>
        <v>104.69069628707925</v>
      </c>
      <c r="U24" s="29"/>
      <c r="V24" s="28">
        <f t="shared" si="14"/>
        <v>104.31482391994955</v>
      </c>
      <c r="W24" s="28">
        <f t="shared" si="14"/>
        <v>125.07442945210765</v>
      </c>
      <c r="X24" s="28">
        <f t="shared" si="14"/>
        <v>111.95132967221542</v>
      </c>
      <c r="Y24" s="28">
        <f t="shared" si="14"/>
        <v>101.70058206283086</v>
      </c>
      <c r="Z24" s="29"/>
      <c r="AA24" s="28">
        <f t="shared" si="14"/>
        <v>99.709570784887589</v>
      </c>
      <c r="AB24" s="28">
        <f t="shared" si="14"/>
        <v>100.42413406771598</v>
      </c>
      <c r="AC24" s="28">
        <f t="shared" si="14"/>
        <v>101.96652886933563</v>
      </c>
      <c r="AD24" s="28">
        <f t="shared" si="14"/>
        <v>94.563380408697967</v>
      </c>
      <c r="AE24" s="29"/>
      <c r="AF24" s="28">
        <f t="shared" si="14"/>
        <v>94.737493600902482</v>
      </c>
      <c r="AG24" s="28">
        <f t="shared" si="14"/>
        <v>94.530625734123163</v>
      </c>
      <c r="AH24" s="28">
        <f t="shared" si="14"/>
        <v>86.814680150586483</v>
      </c>
      <c r="AI24" s="28">
        <f t="shared" si="14"/>
        <v>95.751592625637528</v>
      </c>
      <c r="AJ24" s="29"/>
      <c r="AK24" s="28">
        <f t="shared" si="14"/>
        <v>88.664143293890973</v>
      </c>
      <c r="AL24" s="28">
        <f t="shared" si="14"/>
        <v>89.020518898048053</v>
      </c>
      <c r="AM24" s="28">
        <f t="shared" si="14"/>
        <v>94.977060454852037</v>
      </c>
      <c r="AN24" s="28">
        <f t="shared" si="14"/>
        <v>92.989745536250425</v>
      </c>
      <c r="AO24" s="29"/>
      <c r="AP24" s="28">
        <f>IF(AP70,AU70/AP70*100,"")</f>
        <v>105.8133299781457</v>
      </c>
      <c r="AQ24" s="28">
        <f>IF(AQ70,AV70/AQ70*100,"")</f>
        <v>101.27788805068889</v>
      </c>
      <c r="AR24" s="28">
        <f>IF(AR70,AW70/AR70*100,"")</f>
        <v>102.30140100621409</v>
      </c>
      <c r="AS24" s="28">
        <f>IF(AS70,AX70/AS70*100,"")</f>
        <v>99.598243336201776</v>
      </c>
      <c r="AT24" s="29"/>
      <c r="AU24" s="28">
        <f>IF(AU70,AZ70/AU70*100,"")</f>
        <v>96.826682389859826</v>
      </c>
      <c r="AV24" s="28">
        <f>IF(AV70,BA70/AV70*100,"")</f>
        <v>103.36641331332343</v>
      </c>
      <c r="AW24" s="28">
        <f>IF(AW70,BB70/AW70*100,"")</f>
        <v>104.86247085313656</v>
      </c>
      <c r="AX24" s="28">
        <f>IF(AX70,BC70/AX70*100,"")</f>
        <v>113.90935838064749</v>
      </c>
      <c r="AY24" s="29"/>
      <c r="AZ24" s="28">
        <f>IF(AZ70,BE70/AZ70*100,"")</f>
        <v>117.98633107727656</v>
      </c>
      <c r="BA24" s="28">
        <f>IF(BA70,BF70/BA70*100,"")</f>
        <v>115.75570024180888</v>
      </c>
      <c r="BB24" s="28">
        <f>IF(BB70,BG70/BB70*100,"")</f>
        <v>111.00074334875738</v>
      </c>
      <c r="BC24" s="28">
        <f>IF(BC70,BH70/BC70*100,"")</f>
        <v>112.80888093142501</v>
      </c>
      <c r="BD24" s="29"/>
      <c r="BE24" s="28">
        <f>IF(BE70,BJ70/BE70*100,"")</f>
        <v>108.07978256653989</v>
      </c>
      <c r="BF24" s="28">
        <f>IF(BF70,BK70/BF70*100,"")</f>
        <v>112.08344278915783</v>
      </c>
      <c r="BG24" s="28">
        <f>IF(BG70,BL70/BG70*100,"")</f>
        <v>0</v>
      </c>
      <c r="BH24" s="28">
        <f>IF(BH70,BM70/BH70*100,"")</f>
        <v>0</v>
      </c>
      <c r="BI24" s="29"/>
    </row>
    <row r="25" spans="1:61" ht="15" customHeight="1" x14ac:dyDescent="0.25">
      <c r="A25" s="185" t="s">
        <v>21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</row>
    <row r="26" spans="1:61" x14ac:dyDescent="0.25">
      <c r="A26" s="25" t="s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98"/>
      <c r="BF26" s="98"/>
      <c r="BG26" s="98"/>
      <c r="BH26" s="98"/>
      <c r="BI26" s="98"/>
    </row>
    <row r="27" spans="1:61" x14ac:dyDescent="0.25">
      <c r="A27" s="24" t="s">
        <v>23</v>
      </c>
      <c r="B27" s="23">
        <f>IFERROR(IF(G99,G90/G99*100,""),"")</f>
        <v>11.34015473532842</v>
      </c>
      <c r="C27" s="23">
        <f t="shared" ref="C27:U27" si="15">IFERROR(IF(H99,H90/H99*100,""),"")</f>
        <v>0.55881611486492611</v>
      </c>
      <c r="D27" s="23">
        <f t="shared" si="15"/>
        <v>-1.9099973495953753</v>
      </c>
      <c r="E27" s="23">
        <f t="shared" si="15"/>
        <v>-1.8837783278669264</v>
      </c>
      <c r="F27" s="23">
        <f t="shared" si="15"/>
        <v>1.265289863858396</v>
      </c>
      <c r="G27" s="23">
        <f t="shared" si="15"/>
        <v>7.1083608989558735</v>
      </c>
      <c r="H27" s="23">
        <f t="shared" si="15"/>
        <v>4.5307670988652488E-2</v>
      </c>
      <c r="I27" s="23">
        <f t="shared" si="15"/>
        <v>-1.3167591537718888</v>
      </c>
      <c r="J27" s="23">
        <f t="shared" si="15"/>
        <v>2.5346686538416399</v>
      </c>
      <c r="K27" s="23">
        <f t="shared" si="15"/>
        <v>1.9165675964093323</v>
      </c>
      <c r="L27" s="23">
        <f t="shared" si="15"/>
        <v>7.3006080595527338</v>
      </c>
      <c r="M27" s="23">
        <f t="shared" si="15"/>
        <v>0.55578416628109084</v>
      </c>
      <c r="N27" s="23">
        <f t="shared" si="15"/>
        <v>-4.70590088887701</v>
      </c>
      <c r="O27" s="23">
        <f t="shared" si="15"/>
        <v>-5.4458804025461456</v>
      </c>
      <c r="P27" s="23">
        <f t="shared" si="15"/>
        <v>-1.2912586425844026</v>
      </c>
      <c r="Q27" s="23">
        <f t="shared" si="15"/>
        <v>-1.6926844949000142</v>
      </c>
      <c r="R27" s="23">
        <f t="shared" si="15"/>
        <v>-7.8340026739228739</v>
      </c>
      <c r="S27" s="23">
        <f t="shared" si="15"/>
        <v>-7.7839986173106359</v>
      </c>
      <c r="T27" s="23">
        <f t="shared" si="15"/>
        <v>-4.0080088473614062</v>
      </c>
      <c r="U27" s="23">
        <f t="shared" si="15"/>
        <v>-5.4037226351364733</v>
      </c>
      <c r="V27" s="23">
        <f t="shared" ref="V27:BD27" si="16">IFERROR(IF(AA99,AA90/AA99*100,""),"")</f>
        <v>-4.9000628748891053</v>
      </c>
      <c r="W27" s="23">
        <f t="shared" si="16"/>
        <v>-5.92869211510678</v>
      </c>
      <c r="X27" s="23">
        <f t="shared" si="16"/>
        <v>-5.5738146415413965</v>
      </c>
      <c r="Y27" s="23">
        <f t="shared" si="16"/>
        <v>-4.1868775173975328</v>
      </c>
      <c r="Z27" s="23">
        <f t="shared" si="16"/>
        <v>-5.0540304137197545</v>
      </c>
      <c r="AA27" s="23">
        <f t="shared" si="16"/>
        <v>-2.6776111234024498</v>
      </c>
      <c r="AB27" s="23">
        <f t="shared" si="16"/>
        <v>-5.0523720658557796</v>
      </c>
      <c r="AC27" s="23">
        <f t="shared" si="16"/>
        <v>-1.4406517890069077</v>
      </c>
      <c r="AD27" s="23">
        <f t="shared" si="16"/>
        <v>-0.32497023748353326</v>
      </c>
      <c r="AE27" s="23">
        <f t="shared" si="16"/>
        <v>-2.0631396438928511</v>
      </c>
      <c r="AF27" s="23">
        <f t="shared" si="16"/>
        <v>0.49631834609613468</v>
      </c>
      <c r="AG27" s="23">
        <f t="shared" si="16"/>
        <v>0.57411245349295081</v>
      </c>
      <c r="AH27" s="23">
        <f t="shared" si="16"/>
        <v>-2.0456982038490201</v>
      </c>
      <c r="AI27" s="23">
        <f t="shared" si="16"/>
        <v>-2.2095875617410337</v>
      </c>
      <c r="AJ27" s="23">
        <f t="shared" si="16"/>
        <v>-0.99416163068568375</v>
      </c>
      <c r="AK27" s="23">
        <f t="shared" si="16"/>
        <v>3.3744369493963253</v>
      </c>
      <c r="AL27" s="23">
        <f t="shared" si="16"/>
        <v>-6.5546414542116711</v>
      </c>
      <c r="AM27" s="23">
        <f t="shared" si="16"/>
        <v>-7.9748691390372635</v>
      </c>
      <c r="AN27" s="23">
        <f t="shared" si="16"/>
        <v>-3.4965158297282195</v>
      </c>
      <c r="AO27" s="23">
        <f t="shared" si="16"/>
        <v>-3.876302662009814</v>
      </c>
      <c r="AP27" s="23">
        <f t="shared" si="16"/>
        <v>-1.7827857639246392</v>
      </c>
      <c r="AQ27" s="23">
        <f t="shared" si="16"/>
        <v>-13.608881009209098</v>
      </c>
      <c r="AR27" s="23">
        <f t="shared" si="16"/>
        <v>-11.237605103265819</v>
      </c>
      <c r="AS27" s="23">
        <f t="shared" si="16"/>
        <v>-2.1596014146485656</v>
      </c>
      <c r="AT27" s="23">
        <f t="shared" si="16"/>
        <v>-6.4281606038863996</v>
      </c>
      <c r="AU27" s="23">
        <f t="shared" si="16"/>
        <v>0.46357389240864433</v>
      </c>
      <c r="AV27" s="23">
        <f t="shared" si="16"/>
        <v>-2.1641647689550711</v>
      </c>
      <c r="AW27" s="23">
        <f t="shared" si="16"/>
        <v>-3.9277264438375883</v>
      </c>
      <c r="AX27" s="23">
        <f t="shared" si="16"/>
        <v>-0.14918757134666111</v>
      </c>
      <c r="AY27" s="23">
        <f t="shared" si="16"/>
        <v>-1.3575638349602921</v>
      </c>
      <c r="AZ27" s="23">
        <f t="shared" si="16"/>
        <v>10.903499976349103</v>
      </c>
      <c r="BA27" s="23">
        <f t="shared" si="16"/>
        <v>3.2993006216201359</v>
      </c>
      <c r="BB27" s="23">
        <f t="shared" si="16"/>
        <v>2.2584922612782399</v>
      </c>
      <c r="BC27" s="23">
        <f>IFERROR(IF(BH99,BH90/BH99*100,""),"")</f>
        <v>-0.46109451780220778</v>
      </c>
      <c r="BD27" s="23">
        <f t="shared" si="16"/>
        <v>3.1679877327432688</v>
      </c>
      <c r="BE27" s="23">
        <f>IFERROR(IF(BJ99,BJ90/BJ99*100,""),"")</f>
        <v>-2.9070423782697334</v>
      </c>
      <c r="BF27" s="23">
        <f>IFERROR(IF(BK99,BK90/BK99*100,""),"")</f>
        <v>-6.1675830760530879</v>
      </c>
      <c r="BG27" s="23" t="str">
        <f>IFERROR(IF(BL99,BL90/BL99*100,""),"")</f>
        <v/>
      </c>
      <c r="BH27" s="27"/>
      <c r="BI27" s="27"/>
    </row>
    <row r="28" spans="1:61" x14ac:dyDescent="0.25">
      <c r="A28" s="24" t="s">
        <v>24</v>
      </c>
      <c r="B28" s="28">
        <v>24.106559584465689</v>
      </c>
      <c r="C28" s="28">
        <v>22.393148893391469</v>
      </c>
      <c r="D28" s="28">
        <v>22.501389464025472</v>
      </c>
      <c r="E28" s="28">
        <v>23.306097772996932</v>
      </c>
      <c r="F28" s="28">
        <v>92.307195714879569</v>
      </c>
      <c r="G28" s="28">
        <v>22.782193657701431</v>
      </c>
      <c r="H28" s="28">
        <v>22.251935855247257</v>
      </c>
      <c r="I28" s="28">
        <v>23.167850238140755</v>
      </c>
      <c r="J28" s="28">
        <v>25.467802452602555</v>
      </c>
      <c r="K28" s="28">
        <v>93.669782203691994</v>
      </c>
      <c r="L28" s="28">
        <v>21.063533381796763</v>
      </c>
      <c r="M28" s="28">
        <v>21.045751643237359</v>
      </c>
      <c r="N28" s="28">
        <v>19.360266530433567</v>
      </c>
      <c r="O28" s="28">
        <v>15.639260415811888</v>
      </c>
      <c r="P28" s="28">
        <v>77.108811971279579</v>
      </c>
      <c r="Q28" s="28">
        <v>12.996848892966844</v>
      </c>
      <c r="R28" s="28">
        <v>12.809654371578484</v>
      </c>
      <c r="S28" s="28">
        <v>11.131623176521067</v>
      </c>
      <c r="T28" s="28">
        <v>10.8866982358374</v>
      </c>
      <c r="U28" s="28">
        <v>47.824824676903795</v>
      </c>
      <c r="V28" s="28">
        <v>9.2089132140402103</v>
      </c>
      <c r="W28" s="28">
        <v>10.677484277385581</v>
      </c>
      <c r="X28" s="28">
        <v>10.902948359860453</v>
      </c>
      <c r="Y28" s="28">
        <v>12.316742646015765</v>
      </c>
      <c r="Z28" s="28">
        <v>43.106088497302018</v>
      </c>
      <c r="AA28" s="28">
        <v>12.616314986391025</v>
      </c>
      <c r="AB28" s="28">
        <v>13.218083109898185</v>
      </c>
      <c r="AC28" s="28">
        <v>14.171724732931805</v>
      </c>
      <c r="AD28" s="28">
        <v>15.968225880521047</v>
      </c>
      <c r="AE28" s="28">
        <v>55.97434870974206</v>
      </c>
      <c r="AF28" s="28">
        <v>16.422968933948454</v>
      </c>
      <c r="AG28" s="28">
        <v>17.436349955026859</v>
      </c>
      <c r="AH28" s="28">
        <v>17.035304119430599</v>
      </c>
      <c r="AI28" s="28">
        <v>15.450607448230505</v>
      </c>
      <c r="AJ28" s="28">
        <v>66.345230456636415</v>
      </c>
      <c r="AK28" s="28">
        <v>16.582762983499613</v>
      </c>
      <c r="AL28" s="28">
        <v>16.584750840824292</v>
      </c>
      <c r="AM28" s="28">
        <v>17.049549208710765</v>
      </c>
      <c r="AN28" s="28">
        <v>17.078730684633125</v>
      </c>
      <c r="AO28" s="28">
        <v>67.295793717667792</v>
      </c>
      <c r="AP28" s="28">
        <v>13.560243127772669</v>
      </c>
      <c r="AQ28" s="28">
        <v>10.256743790908304</v>
      </c>
      <c r="AR28" s="28">
        <v>12.05995440411078</v>
      </c>
      <c r="AS28" s="28">
        <v>13.396409679896946</v>
      </c>
      <c r="AT28" s="28">
        <v>49.273351002688699</v>
      </c>
      <c r="AU28" s="28">
        <v>14.98248073815861</v>
      </c>
      <c r="AV28" s="28">
        <v>18.010978035404854</v>
      </c>
      <c r="AW28" s="28">
        <v>17.805569645100384</v>
      </c>
      <c r="AX28" s="28">
        <v>20.926631579190357</v>
      </c>
      <c r="AY28" s="28">
        <v>71.725659997854208</v>
      </c>
      <c r="AZ28" s="28">
        <v>23.42511718353127</v>
      </c>
      <c r="BA28" s="28">
        <v>22.994064157904607</v>
      </c>
      <c r="BB28" s="28">
        <v>23.691953632828273</v>
      </c>
      <c r="BC28" s="28">
        <v>23.469904343214587</v>
      </c>
      <c r="BD28" s="28">
        <v>93.581039317478727</v>
      </c>
      <c r="BE28" s="28">
        <v>21.218057260170514</v>
      </c>
      <c r="BF28" s="28">
        <v>22.274502128167082</v>
      </c>
      <c r="BG28" s="28"/>
      <c r="BH28" s="28"/>
      <c r="BI28" s="28"/>
    </row>
    <row r="29" spans="1:61" x14ac:dyDescent="0.25">
      <c r="A29" s="24" t="s">
        <v>25</v>
      </c>
      <c r="B29" s="28">
        <v>12.133429651828006</v>
      </c>
      <c r="C29" s="28">
        <v>14.492932368780968</v>
      </c>
      <c r="D29" s="28">
        <v>16.329171612461344</v>
      </c>
      <c r="E29" s="28">
        <v>18.046698266677936</v>
      </c>
      <c r="F29" s="28">
        <v>61.00223189974826</v>
      </c>
      <c r="G29" s="28">
        <v>12.852655143631035</v>
      </c>
      <c r="H29" s="28">
        <v>16.342233375733645</v>
      </c>
      <c r="I29" s="28">
        <v>16.772623281836424</v>
      </c>
      <c r="J29" s="28">
        <v>17.281938299250609</v>
      </c>
      <c r="K29" s="28">
        <v>63.24945010045171</v>
      </c>
      <c r="L29" s="28">
        <v>11.477362312601239</v>
      </c>
      <c r="M29" s="28">
        <v>14.638707889860331</v>
      </c>
      <c r="N29" s="28">
        <v>15.1620881508764</v>
      </c>
      <c r="O29" s="28">
        <v>15.02156141181764</v>
      </c>
      <c r="P29" s="28">
        <v>56.299719765155615</v>
      </c>
      <c r="Q29" s="28">
        <v>10.460747129273685</v>
      </c>
      <c r="R29" s="28">
        <v>11.941893844159301</v>
      </c>
      <c r="S29" s="28">
        <v>12.018835878863444</v>
      </c>
      <c r="T29" s="28">
        <v>10.464466626997684</v>
      </c>
      <c r="U29" s="28">
        <v>44.88594347929412</v>
      </c>
      <c r="V29" s="28">
        <v>7.7174953563967632</v>
      </c>
      <c r="W29" s="28">
        <v>8.6906213595711304</v>
      </c>
      <c r="X29" s="28">
        <v>9.8435993821517958</v>
      </c>
      <c r="Y29" s="28">
        <v>10.196526018844857</v>
      </c>
      <c r="Z29" s="28">
        <v>36.448242116964543</v>
      </c>
      <c r="AA29" s="28">
        <v>8.6197580328803909</v>
      </c>
      <c r="AB29" s="28">
        <v>10.412097467997784</v>
      </c>
      <c r="AC29" s="28">
        <v>10.703620462641386</v>
      </c>
      <c r="AD29" s="28">
        <v>11.423735394794312</v>
      </c>
      <c r="AE29" s="28">
        <v>41.159211358313868</v>
      </c>
      <c r="AF29" s="28">
        <v>10.249882286707452</v>
      </c>
      <c r="AG29" s="28">
        <v>11.610483623200384</v>
      </c>
      <c r="AH29" s="28">
        <v>12.66010227031005</v>
      </c>
      <c r="AI29" s="28">
        <v>12.548038464734919</v>
      </c>
      <c r="AJ29" s="28">
        <v>47.068506644952805</v>
      </c>
      <c r="AK29" s="28">
        <v>9.9567436481080787</v>
      </c>
      <c r="AL29" s="28">
        <v>13.430829470051176</v>
      </c>
      <c r="AM29" s="28">
        <v>14.984187788708912</v>
      </c>
      <c r="AN29" s="28">
        <v>14.28992885745159</v>
      </c>
      <c r="AO29" s="28">
        <v>52.66168976431976</v>
      </c>
      <c r="AP29" s="28">
        <v>10.25046137787475</v>
      </c>
      <c r="AQ29" s="28">
        <v>11.161524804371254</v>
      </c>
      <c r="AR29" s="28">
        <v>12.967943312749846</v>
      </c>
      <c r="AS29" s="28">
        <v>12.121813952397128</v>
      </c>
      <c r="AT29" s="28">
        <v>46.501743447392975</v>
      </c>
      <c r="AU29" s="28">
        <v>9.8128766176190556</v>
      </c>
      <c r="AV29" s="28">
        <v>12.470946828883726</v>
      </c>
      <c r="AW29" s="28">
        <v>13.228383996994147</v>
      </c>
      <c r="AX29" s="28">
        <v>14.084870558335151</v>
      </c>
      <c r="AY29" s="28">
        <v>49.597078001832081</v>
      </c>
      <c r="AZ29" s="28">
        <v>11.72933757858361</v>
      </c>
      <c r="BA29" s="28">
        <v>14.525442924722782</v>
      </c>
      <c r="BB29" s="28">
        <v>15.985732668036553</v>
      </c>
      <c r="BC29" s="28">
        <v>17.906851941265156</v>
      </c>
      <c r="BD29" s="28">
        <v>60.147365112608092</v>
      </c>
      <c r="BE29" s="28">
        <v>16.447156511787458</v>
      </c>
      <c r="BF29" s="28">
        <v>18.604643035342527</v>
      </c>
      <c r="BG29" s="28"/>
      <c r="BH29" s="28"/>
      <c r="BI29" s="28"/>
    </row>
    <row r="30" spans="1:61" x14ac:dyDescent="0.25">
      <c r="A30" s="25" t="s">
        <v>26</v>
      </c>
      <c r="B30" s="28">
        <v>32.289359105000003</v>
      </c>
      <c r="C30" s="28">
        <v>32.332567792999996</v>
      </c>
      <c r="D30" s="28">
        <v>30.093719068999999</v>
      </c>
      <c r="E30" s="28">
        <v>28.268810197000001</v>
      </c>
      <c r="F30" s="29"/>
      <c r="G30" s="28">
        <v>28.109496920000002</v>
      </c>
      <c r="H30" s="28">
        <v>26.002829732999999</v>
      </c>
      <c r="I30" s="28">
        <v>24.254368450999998</v>
      </c>
      <c r="J30" s="28">
        <v>24.715168836</v>
      </c>
      <c r="K30" s="21"/>
      <c r="L30" s="28">
        <v>26.515004518999998</v>
      </c>
      <c r="M30" s="28">
        <v>26.500105141999999</v>
      </c>
      <c r="N30" s="28">
        <v>27.888219041999999</v>
      </c>
      <c r="O30" s="28">
        <v>29.208548924599999</v>
      </c>
      <c r="P30" s="21"/>
      <c r="Q30" s="28">
        <v>29.100712584299998</v>
      </c>
      <c r="R30" s="28">
        <v>28.841582838900003</v>
      </c>
      <c r="S30" s="28">
        <v>28.0127415577</v>
      </c>
      <c r="T30" s="28">
        <v>27.871269609999999</v>
      </c>
      <c r="U30" s="21"/>
      <c r="V30" s="28">
        <v>28.394076505500003</v>
      </c>
      <c r="W30" s="28">
        <v>30.374166951499998</v>
      </c>
      <c r="X30" s="28">
        <v>31.230982774700003</v>
      </c>
      <c r="Y30" s="28">
        <v>29.710249000000001</v>
      </c>
      <c r="Z30" s="21"/>
      <c r="AA30" s="28">
        <v>29.7420394046</v>
      </c>
      <c r="AB30" s="28">
        <v>30.010733834</v>
      </c>
      <c r="AC30" s="28">
        <v>32.208562000000001</v>
      </c>
      <c r="AD30" s="28">
        <v>30.996649000000001</v>
      </c>
      <c r="AE30" s="21"/>
      <c r="AF30" s="28">
        <v>30.648668462699998</v>
      </c>
      <c r="AG30" s="28">
        <v>30.096077771200001</v>
      </c>
      <c r="AH30" s="28">
        <v>29.977093051299999</v>
      </c>
      <c r="AI30" s="28">
        <v>30.9270269543</v>
      </c>
      <c r="AJ30" s="21"/>
      <c r="AK30" s="28">
        <v>27.042717</v>
      </c>
      <c r="AL30" s="28">
        <v>28.223299999999998</v>
      </c>
      <c r="AM30" s="28">
        <v>28.796203615</v>
      </c>
      <c r="AN30" s="28">
        <v>28.957509872700001</v>
      </c>
      <c r="AO30" s="21"/>
      <c r="AP30" s="28">
        <v>29.782410618499998</v>
      </c>
      <c r="AQ30" s="28">
        <v>32.891258567500003</v>
      </c>
      <c r="AR30" s="28">
        <v>33.7838392691</v>
      </c>
      <c r="AS30" s="28">
        <v>35.6380849779</v>
      </c>
      <c r="AT30" s="21"/>
      <c r="AU30" s="28">
        <v>33.506215591699998</v>
      </c>
      <c r="AV30" s="28">
        <v>35.049409575299997</v>
      </c>
      <c r="AW30" s="28">
        <v>35.520276729599999</v>
      </c>
      <c r="AX30" s="28">
        <v>34.377974028300002</v>
      </c>
      <c r="AY30" s="21"/>
      <c r="AZ30" s="28">
        <v>33.125099386399995</v>
      </c>
      <c r="BA30" s="28">
        <v>31.9606573537</v>
      </c>
      <c r="BB30" s="28">
        <v>32.638671263200003</v>
      </c>
      <c r="BC30" s="28">
        <v>35.076028861099999</v>
      </c>
      <c r="BD30" s="21"/>
      <c r="BE30" s="28">
        <v>36.2147997768</v>
      </c>
      <c r="BF30" s="28">
        <v>34.456779237799999</v>
      </c>
      <c r="BG30" s="28">
        <v>31.883450430599996</v>
      </c>
      <c r="BH30" s="28"/>
      <c r="BI30" s="98"/>
    </row>
    <row r="31" spans="1:61" x14ac:dyDescent="0.25">
      <c r="A31" s="25" t="s">
        <v>27</v>
      </c>
      <c r="B31" s="28">
        <v>129.15405492100001</v>
      </c>
      <c r="C31" s="28">
        <v>132.53586496919999</v>
      </c>
      <c r="D31" s="28">
        <v>134.4141155275</v>
      </c>
      <c r="E31" s="28">
        <v>136.91821927870001</v>
      </c>
      <c r="F31" s="28">
        <v>136.91821927870001</v>
      </c>
      <c r="G31" s="28">
        <v>139.69146146509999</v>
      </c>
      <c r="H31" s="28">
        <v>145.5548014865</v>
      </c>
      <c r="I31" s="28">
        <v>148.1627131811</v>
      </c>
      <c r="J31" s="28">
        <v>150.03286745699998</v>
      </c>
      <c r="K31" s="28">
        <v>150.03286745699998</v>
      </c>
      <c r="L31" s="28">
        <v>151.5046788528</v>
      </c>
      <c r="M31" s="28">
        <v>155.58392215860002</v>
      </c>
      <c r="N31" s="28">
        <v>155.674878898309</v>
      </c>
      <c r="O31" s="28">
        <v>157.114532270664</v>
      </c>
      <c r="P31" s="28">
        <v>157.114532270664</v>
      </c>
      <c r="Q31" s="28">
        <v>154.06570509517502</v>
      </c>
      <c r="R31" s="28">
        <v>155.28100524466402</v>
      </c>
      <c r="S31" s="28">
        <v>155.284275234299</v>
      </c>
      <c r="T31" s="28">
        <v>153.00661260961101</v>
      </c>
      <c r="U31" s="28">
        <v>153.00661260961101</v>
      </c>
      <c r="V31" s="28">
        <v>153.335143372994</v>
      </c>
      <c r="W31" s="28">
        <v>159.864393962029</v>
      </c>
      <c r="X31" s="28">
        <v>164.84921305528698</v>
      </c>
      <c r="Y31" s="28">
        <v>163.52849239960003</v>
      </c>
      <c r="Z31" s="28">
        <v>163.52849239960003</v>
      </c>
      <c r="AA31" s="28">
        <v>165.29270103920001</v>
      </c>
      <c r="AB31" s="28">
        <v>167.77432713329998</v>
      </c>
      <c r="AC31" s="28">
        <v>168.84774977950002</v>
      </c>
      <c r="AD31" s="28">
        <v>167.48271608799999</v>
      </c>
      <c r="AE31" s="28">
        <v>167.48271608799999</v>
      </c>
      <c r="AF31" s="28">
        <v>167.7555971335</v>
      </c>
      <c r="AG31" s="28">
        <v>165.6796003879</v>
      </c>
      <c r="AH31" s="28">
        <v>162.6438264503</v>
      </c>
      <c r="AI31" s="28">
        <v>160.3312918224</v>
      </c>
      <c r="AJ31" s="28">
        <v>160.3312918224</v>
      </c>
      <c r="AK31" s="28">
        <v>160.2388155312</v>
      </c>
      <c r="AL31" s="28">
        <v>160.39396912719999</v>
      </c>
      <c r="AM31" s="28">
        <v>160.3286241294</v>
      </c>
      <c r="AN31" s="28">
        <v>159.54421723020002</v>
      </c>
      <c r="AO31" s="28">
        <v>159.54421723020002</v>
      </c>
      <c r="AP31" s="28">
        <v>155.46674167650499</v>
      </c>
      <c r="AQ31" s="28">
        <v>160.58579233685199</v>
      </c>
      <c r="AR31" s="28">
        <v>161.706536328173</v>
      </c>
      <c r="AS31" s="28">
        <v>163.98007482544099</v>
      </c>
      <c r="AT31" s="28">
        <v>163.98007482544099</v>
      </c>
      <c r="AU31" s="28">
        <v>163.95044572550501</v>
      </c>
      <c r="AV31" s="28">
        <v>166.473515041958</v>
      </c>
      <c r="AW31" s="28">
        <v>165.75610177348199</v>
      </c>
      <c r="AX31" s="28">
        <v>164.115937203214</v>
      </c>
      <c r="AY31" s="28">
        <v>164.115937203214</v>
      </c>
      <c r="AZ31" s="28">
        <v>159.84570209415</v>
      </c>
      <c r="BA31" s="28">
        <v>164.142744723574</v>
      </c>
      <c r="BB31" s="28">
        <v>160.56876625848801</v>
      </c>
      <c r="BC31" s="28">
        <v>160.49157800469999</v>
      </c>
      <c r="BD31" s="28">
        <v>160.49157800469999</v>
      </c>
      <c r="BE31" s="28">
        <v>161.44725147990002</v>
      </c>
      <c r="BF31" s="28">
        <v>161.84899999999999</v>
      </c>
      <c r="BG31" s="28"/>
      <c r="BH31" s="28"/>
      <c r="BI31" s="28"/>
    </row>
    <row r="32" spans="1:61" x14ac:dyDescent="0.25">
      <c r="A32" s="25" t="s">
        <v>28</v>
      </c>
      <c r="B32" s="28">
        <f>IFERROR(IF((G99+E99+D99+C99),B31*1000/(G99+E99+D99+C99)*100,""),"")</f>
        <v>65.29863589226818</v>
      </c>
      <c r="C32" s="28">
        <f>IFERROR(IF((H99+G99+E99+D99),C31*1000/(H99+G99+E99+D99)*100,""),"")</f>
        <v>65.566109465289273</v>
      </c>
      <c r="D32" s="28">
        <f>IFERROR(IF((I99+G99+H99+E99),D31*1000/(I99+G99+H99+E99)*100,""),"")</f>
        <v>65.591811469507803</v>
      </c>
      <c r="E32" s="28">
        <f>IFERROR(IF((J99+H99+G99+I99),E31*1000/(J99+H99+G99+I99)*100,""),"")</f>
        <v>65.906258072572072</v>
      </c>
      <c r="F32" s="28">
        <f>IFERROR(IF(K99,F31*1000/K99*100,""),"")</f>
        <v>65.906258072572072</v>
      </c>
      <c r="G32" s="28">
        <f>IFERROR(IF((L99+J99+I99+H99),G31*1000/(L99+J99+I99+H99)*100,""),"")</f>
        <v>65.635927205984615</v>
      </c>
      <c r="H32" s="28">
        <f>IFERROR(IF((M99+L99+J99+I99),H31*1000/(M99+L99+J99+I99)*100,""),"")</f>
        <v>67.041548318145672</v>
      </c>
      <c r="I32" s="28">
        <f>IFERROR(IF((N99+L99+M99+J99),I31*1000/(N99+L99+M99+J99)*100,""),"")</f>
        <v>66.063659384850098</v>
      </c>
      <c r="J32" s="28">
        <f>IFERROR(IF((O99+M99+L99+N99),J31*1000/(O99+M99+L99+N99)*100,""),"")</f>
        <v>63.515411458823699</v>
      </c>
      <c r="K32" s="28">
        <f>IFERROR(IF(P99,K31*1000/P99*100,""),"")</f>
        <v>63.515411458823699</v>
      </c>
      <c r="L32" s="28">
        <f>IFERROR(IF((Q99+O99+N99+M99),L31*1000/(Q99+O99+N99+M99)*100,""),"")</f>
        <v>64.03839420057507</v>
      </c>
      <c r="M32" s="28">
        <f>IFERROR(IF((R99+Q99+O99+N99),M31*1000/(R99+Q99+O99+N99)*100,""),"")</f>
        <v>66.619037717005057</v>
      </c>
      <c r="N32" s="28">
        <f>IFERROR(IF((S99+Q99+R99+O99),N31*1000/(S99+Q99+R99+O99)*100,""),"")</f>
        <v>67.45544569709233</v>
      </c>
      <c r="O32" s="28">
        <f>IFERROR(IF((T99+R99+Q99+S99),O31*1000/(T99+R99+Q99+S99)*100,""),"")</f>
        <v>71.117997250937066</v>
      </c>
      <c r="P32" s="28">
        <f>IFERROR(IF(U99,P31*1000/U99*100,""),"")</f>
        <v>71.117997250937066</v>
      </c>
      <c r="Q32" s="28">
        <f>IFERROR(IF((V99+T99+S99+R99),Q31*1000/(V99+T99+S99+R99)*100,""),"")</f>
        <v>70.322233458033864</v>
      </c>
      <c r="R32" s="28">
        <f>IFERROR(IF((W99+V99+T99+S99),R31*1000/(W99+V99+T99+S99)*100,""),"")</f>
        <v>71.160048831345918</v>
      </c>
      <c r="S32" s="28">
        <f>IFERROR(IF((X99+V99+W99+T99),S31*1000/(X99+V99+W99+T99)*100,""),"")</f>
        <v>74.10517337701431</v>
      </c>
      <c r="T32" s="28">
        <f>IFERROR(IF((Y99+W99+V99+X99),T31*1000/(Y99+W99+V99+X99)*100,""),"")</f>
        <v>82.850149437226889</v>
      </c>
      <c r="U32" s="28">
        <f>IFERROR(IF(Z99,U31*1000/Z99*100,""),"")</f>
        <v>82.850149437226889</v>
      </c>
      <c r="V32" s="28">
        <f>IFERROR(IF((AA99+Y99+X99+W99),V31*1000/(AA99+Y99+X99+W99)*100,""),"")</f>
        <v>92.367375112183012</v>
      </c>
      <c r="W32" s="28">
        <f>IFERROR(IF((AB99+AA99+Y99+X99),W31*1000/(AB99+AA99+Y99+X99)*100,""),"")</f>
        <v>106.56583558038197</v>
      </c>
      <c r="X32" s="28">
        <f>IFERROR(IF((AC99+AA99+AB99+Y99),X31*1000/(AC99+AA99+AB99+Y99)*100,""),"")</f>
        <v>121.23944442077048</v>
      </c>
      <c r="Y32" s="28">
        <f>IFERROR(IF((AD99+AB99+AA99+AC99),Y31*1000/(AD99+AB99+AA99+AC99)*100,""),"")</f>
        <v>118.66904837231893</v>
      </c>
      <c r="Z32" s="28">
        <f>IFERROR(IF(AE99,Z31*1000/AE99*100,""),"")</f>
        <v>118.66904837231893</v>
      </c>
      <c r="AA32" s="28">
        <f>IFERROR(IF((AF99+AD99+AC99+AB99),AA31*1000/(AF99+AD99+AC99+AB99)*100,""),"")</f>
        <v>114.74831933775103</v>
      </c>
      <c r="AB32" s="28">
        <f>IFERROR(IF((AG99+AF99+AD99+AC99),AB31*1000/(AG99+AF99+AD99+AC99)*100,""),"")</f>
        <v>112.28089745051631</v>
      </c>
      <c r="AC32" s="28">
        <f>IFERROR(IF((AH99+AF99+AG99+AD99),AC31*1000/(AH99+AF99+AG99+AD99)*100,""),"")</f>
        <v>108.79971836907791</v>
      </c>
      <c r="AD32" s="28">
        <f>IFERROR(IF((AI99+AG99+AF99+AH99),AD31*1000/(AI99+AG99+AF99+AH99)*100,""),"")</f>
        <v>100.83800008016975</v>
      </c>
      <c r="AE32" s="28">
        <f>IFERROR(IF(AJ99,AE31*1000/AJ99*100,""),"")</f>
        <v>100.83800008016975</v>
      </c>
      <c r="AF32" s="28">
        <f>IFERROR(IF((AK99+AI99+AH99+AG99),AF31*1000/(AK99+AI99+AH99+AG99)*100,""),"")</f>
        <v>98.560404737470662</v>
      </c>
      <c r="AG32" s="28">
        <f>IFERROR(IF((AL99+AK99+AI99+AH99),AG31*1000/(AL99+AK99+AI99+AH99)*100,""),"")</f>
        <v>94.930254803569326</v>
      </c>
      <c r="AH32" s="28">
        <f>IFERROR(IF((AM99+AK99+AL99+AI99),AH31*1000/(AM99+AK99+AL99+AI99)*100,""),"")</f>
        <v>92.6709605462719</v>
      </c>
      <c r="AI32" s="28">
        <f>IFERROR(IF((AN99+AL99+AK99+AM99),AI31*1000/(AN99+AL99+AK99+AM99)*100,""),"")</f>
        <v>90.270624659775152</v>
      </c>
      <c r="AJ32" s="28">
        <f>IFERROR(IF(AO99,AJ31*1000/AO99*100,""),"")</f>
        <v>90.270624659775166</v>
      </c>
      <c r="AK32" s="28">
        <f>IFERROR(IF((AP99+AN99+AM99+AL99),AK31*1000/(AP99+AN99+AM99+AL99)*100,""),"")</f>
        <v>91.023000989543803</v>
      </c>
      <c r="AL32" s="28">
        <f>IFERROR(IF((AQ99+AP99+AN99+AM99),AL31*1000/(AQ99+AP99+AN99+AM99)*100,""),"")</f>
        <v>91.598862189191436</v>
      </c>
      <c r="AM32" s="28">
        <f>IFERROR(IF((AR99+AP99+AQ99+AN99),AM31*1000/(AR99+AP99+AQ99+AN99)*100,""),"")</f>
        <v>91.246430499512627</v>
      </c>
      <c r="AN32" s="28">
        <f>IFERROR(IF((AS99+AQ99+AP99+AR99),AN31*1000/(AS99+AQ99+AP99+AR99)*100,""),"")</f>
        <v>88.001162007645945</v>
      </c>
      <c r="AO32" s="28">
        <f>IFERROR(IF(AT99,AO31*1000/AT99*100,""),"")</f>
        <v>88.001162007645945</v>
      </c>
      <c r="AP32" s="28">
        <f>IFERROR(IF((AU99+AS99+AR99+AQ99),AP31*1000/(AU99+AS99+AR99+AQ99)*100,""),"")</f>
        <v>83.969119165373058</v>
      </c>
      <c r="AQ32" s="28">
        <f>IFERROR(IF((AV99+AU99+AS99+AR99),AQ31*1000/(AV99+AU99+AS99+AR99)*100,""),"")</f>
        <v>90.079463649022259</v>
      </c>
      <c r="AR32" s="28">
        <f>IFERROR(IF((AW99+AU99+AV99+AS99),AR31*1000/(AW99+AU99+AV99+AS99)*100,""),"")</f>
        <v>91.138057220908834</v>
      </c>
      <c r="AS32" s="28">
        <f>IFERROR(IF((AX99+AV99+AU99+AW99),AS31*1000/(AX99+AV99+AU99+AW99)*100,""),"")</f>
        <v>96.172926574067759</v>
      </c>
      <c r="AT32" s="28">
        <f>IFERROR(IF(AY99,AT31*1000/AY99*100,""),"")</f>
        <v>96.172926574067759</v>
      </c>
      <c r="AU32" s="28">
        <f>IFERROR(IF((AZ99+AX99+AW99+AV99),AU31*1000/(AZ99+AX99+AW99+AV99)*100,""),"")</f>
        <v>96.590579938153738</v>
      </c>
      <c r="AV32" s="28">
        <f>IFERROR(IF((BA99+AZ99+AX99+AW99),AV31*1000/(BA99+AZ99+AX99+AW99)*100,""),"")</f>
        <v>94.572534061053574</v>
      </c>
      <c r="AW32" s="28">
        <f>IFERROR(IF((BB99+AZ99+BA99+AX99),AW31*1000/(BB99+AZ99+BA99+AX99)*100,""),"")</f>
        <v>90.499296439742494</v>
      </c>
      <c r="AX32" s="28">
        <f>IFERROR(IF((BC99+BA99+AZ99+BB99),AX31*1000/(BC99+BA99+AZ99+BB99)*100,""),"")</f>
        <v>83.387206805840179</v>
      </c>
      <c r="AY32" s="28">
        <f>IFERROR(IF(BD99,AY31*1000/BD99*100,""),"")</f>
        <v>83.387206805840179</v>
      </c>
      <c r="AZ32" s="28">
        <f>IFERROR(IF((BE99+BC99+BB99+BA99),AZ31*1000/(BE99+BC99+BB99+BA99)*100,""),"")</f>
        <v>79.087471616775275</v>
      </c>
      <c r="BA32" s="28">
        <f>IFERROR(IF((BF99+BE99+BC99+BB99),BA31*1000/(BF99+BE99+BC99+BB99)*100,""),"")</f>
        <v>78.172248844208227</v>
      </c>
      <c r="BB32" s="28">
        <f>IFERROR(IF((BG99+BE99+BF99+BC99),BB31*1000/(BG99+BE99+BF99+BC99)*100,""),"")</f>
        <v>74.699659440234711</v>
      </c>
      <c r="BC32" s="28">
        <f>IFERROR(IF((BH99+BF99+BE99+BG99),BC31*1000/(BH99+BF99+BE99+BG99)*100,""),"")</f>
        <v>71.826094829329691</v>
      </c>
      <c r="BD32" s="28">
        <f>IFERROR(IF(BI99,BD31*1000/BI99*100,""),"")</f>
        <v>71.826094829329691</v>
      </c>
      <c r="BE32" s="28">
        <f>IFERROR(IF((BJ99+BH99+BG99+BF99),BE31*1000/(BJ99+BH99+BG99+BF99)*100,""),"")</f>
        <v>69.587648953570564</v>
      </c>
      <c r="BF32" s="28">
        <f>IFERROR(IF((BK99+BI99+BH99+BG99),BF31*1000/(BK99+BI99+BH99+BG99)*100,""),"")</f>
        <v>39.440555116526554</v>
      </c>
      <c r="BG32" s="28">
        <f>IFERROR(IF((BL99+BJ99+BI99+BH99),BG31*1000/(BL99+BJ99+BI99+BH99)*100,""),"")</f>
        <v>0</v>
      </c>
      <c r="BH32" s="28"/>
      <c r="BI32" s="28"/>
    </row>
    <row r="33" spans="1:61" ht="15" customHeight="1" x14ac:dyDescent="0.25">
      <c r="A33" s="185" t="s">
        <v>29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</row>
    <row r="34" spans="1:61" x14ac:dyDescent="0.25">
      <c r="A34" s="20" t="s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98"/>
      <c r="BF34" s="98"/>
      <c r="BG34" s="98"/>
      <c r="BH34" s="98"/>
      <c r="BI34" s="98"/>
    </row>
    <row r="35" spans="1:61" x14ac:dyDescent="0.25">
      <c r="A35" s="36" t="s">
        <v>31</v>
      </c>
      <c r="B35" s="23">
        <v>147.77000000000001</v>
      </c>
      <c r="C35" s="23">
        <v>149.41999999999999</v>
      </c>
      <c r="D35" s="23">
        <v>149.86000000000001</v>
      </c>
      <c r="E35" s="23">
        <v>150.74</v>
      </c>
      <c r="F35" s="21"/>
      <c r="G35" s="23">
        <v>150.84</v>
      </c>
      <c r="H35" s="23">
        <v>151.65</v>
      </c>
      <c r="I35" s="23">
        <v>153.62</v>
      </c>
      <c r="J35" s="23">
        <v>153.61000000000001</v>
      </c>
      <c r="K35" s="21"/>
      <c r="L35" s="23">
        <v>182.04</v>
      </c>
      <c r="M35" s="23">
        <v>183.51</v>
      </c>
      <c r="N35" s="23">
        <v>181.9</v>
      </c>
      <c r="O35" s="23">
        <v>182.35</v>
      </c>
      <c r="P35" s="21"/>
      <c r="Q35" s="23">
        <v>185.65</v>
      </c>
      <c r="R35" s="23">
        <v>186.2</v>
      </c>
      <c r="S35" s="23">
        <v>270.39999999999998</v>
      </c>
      <c r="T35" s="23">
        <v>339.47</v>
      </c>
      <c r="U35" s="21"/>
      <c r="V35" s="23">
        <v>343.06</v>
      </c>
      <c r="W35" s="23">
        <v>338.87</v>
      </c>
      <c r="X35" s="23">
        <v>334.93</v>
      </c>
      <c r="Y35" s="23">
        <v>333.28</v>
      </c>
      <c r="Z35" s="21"/>
      <c r="AA35" s="23">
        <v>314.79000000000002</v>
      </c>
      <c r="AB35" s="23">
        <v>321.45999999999998</v>
      </c>
      <c r="AC35" s="23">
        <v>340.43</v>
      </c>
      <c r="AD35" s="23">
        <v>331.31</v>
      </c>
      <c r="AE35" s="21"/>
      <c r="AF35" s="23">
        <v>319.02</v>
      </c>
      <c r="AG35" s="23">
        <v>341.31</v>
      </c>
      <c r="AH35" s="23">
        <v>361.82</v>
      </c>
      <c r="AI35" s="23">
        <v>380.44</v>
      </c>
      <c r="AJ35" s="21"/>
      <c r="AK35" s="23">
        <v>380.06</v>
      </c>
      <c r="AL35" s="23">
        <v>379.85</v>
      </c>
      <c r="AM35" s="23">
        <v>387.63</v>
      </c>
      <c r="AN35" s="23">
        <v>381.18</v>
      </c>
      <c r="AO35" s="21"/>
      <c r="AP35" s="23">
        <v>448.01</v>
      </c>
      <c r="AQ35" s="23">
        <v>403.83</v>
      </c>
      <c r="AR35" s="23">
        <v>429.51</v>
      </c>
      <c r="AS35" s="23">
        <v>420.91</v>
      </c>
      <c r="AT35" s="21"/>
      <c r="AU35" s="23">
        <v>424.89</v>
      </c>
      <c r="AV35" s="23">
        <v>427.79</v>
      </c>
      <c r="AW35" s="23">
        <v>425.67</v>
      </c>
      <c r="AX35" s="23">
        <v>431.67</v>
      </c>
      <c r="AY35" s="21"/>
      <c r="AZ35" s="23">
        <v>458.2</v>
      </c>
      <c r="BA35" s="23">
        <v>465.08</v>
      </c>
      <c r="BB35" s="23">
        <v>476.89</v>
      </c>
      <c r="BC35" s="23">
        <v>460.98</v>
      </c>
      <c r="BD35" s="21"/>
      <c r="BE35" s="23">
        <v>448.05</v>
      </c>
      <c r="BF35" s="23">
        <v>454.13</v>
      </c>
      <c r="BG35" s="23">
        <v>477.57</v>
      </c>
      <c r="BH35" s="23"/>
      <c r="BI35" s="98"/>
    </row>
    <row r="36" spans="1:61" x14ac:dyDescent="0.25">
      <c r="A36" s="36" t="s">
        <v>32</v>
      </c>
      <c r="B36" s="23">
        <v>148.13999999999999</v>
      </c>
      <c r="C36" s="23">
        <v>148.18</v>
      </c>
      <c r="D36" s="23">
        <v>149.68</v>
      </c>
      <c r="E36" s="23">
        <v>150.44</v>
      </c>
      <c r="F36" s="21"/>
      <c r="G36" s="23">
        <v>150.66</v>
      </c>
      <c r="H36" s="23">
        <v>151.13</v>
      </c>
      <c r="I36" s="23">
        <v>152.91999999999999</v>
      </c>
      <c r="J36" s="23">
        <v>153.81</v>
      </c>
      <c r="K36" s="21"/>
      <c r="L36" s="23">
        <v>170.21</v>
      </c>
      <c r="M36" s="23">
        <v>182.66</v>
      </c>
      <c r="N36" s="23">
        <v>182.52</v>
      </c>
      <c r="O36" s="23">
        <v>181.38</v>
      </c>
      <c r="P36" s="21"/>
      <c r="Q36" s="23">
        <v>184.64</v>
      </c>
      <c r="R36" s="23">
        <v>185.86</v>
      </c>
      <c r="S36" s="23">
        <v>216.19681299999999</v>
      </c>
      <c r="T36" s="23">
        <v>300.22000000000003</v>
      </c>
      <c r="U36" s="21"/>
      <c r="V36" s="23">
        <v>356.62</v>
      </c>
      <c r="W36" s="23">
        <v>335.59529959999998</v>
      </c>
      <c r="X36" s="23">
        <v>341.5</v>
      </c>
      <c r="Y36" s="23">
        <v>334.93</v>
      </c>
      <c r="Z36" s="21"/>
      <c r="AA36" s="23">
        <v>322.45999999999998</v>
      </c>
      <c r="AB36" s="23">
        <v>314.722575758</v>
      </c>
      <c r="AC36" s="23">
        <v>332.40875757600003</v>
      </c>
      <c r="AD36" s="23">
        <v>334.41220538699997</v>
      </c>
      <c r="AE36" s="21"/>
      <c r="AF36" s="23">
        <v>323.224756614</v>
      </c>
      <c r="AG36" s="23">
        <v>329.755</v>
      </c>
      <c r="AH36" s="23">
        <v>356.01761900000002</v>
      </c>
      <c r="AI36" s="23">
        <v>369.82592812199999</v>
      </c>
      <c r="AJ36" s="21"/>
      <c r="AK36" s="23">
        <v>377.73333330000003</v>
      </c>
      <c r="AL36" s="23">
        <v>380.55224240000001</v>
      </c>
      <c r="AM36" s="23">
        <v>385.77</v>
      </c>
      <c r="AN36" s="23">
        <v>386.9310777</v>
      </c>
      <c r="AO36" s="21"/>
      <c r="AP36" s="23">
        <v>389.56314809999998</v>
      </c>
      <c r="AQ36" s="23">
        <v>418.11</v>
      </c>
      <c r="AR36" s="23">
        <v>417.91848629999998</v>
      </c>
      <c r="AS36" s="23">
        <v>426.2243009</v>
      </c>
      <c r="AT36" s="21"/>
      <c r="AU36" s="23">
        <v>419.7</v>
      </c>
      <c r="AV36" s="23">
        <v>428.36</v>
      </c>
      <c r="AW36" s="23">
        <v>425.72</v>
      </c>
      <c r="AX36" s="23">
        <v>429.79</v>
      </c>
      <c r="AY36" s="21"/>
      <c r="AZ36" s="23">
        <v>455.11</v>
      </c>
      <c r="BA36" s="23">
        <v>442.49709677419344</v>
      </c>
      <c r="BB36" s="23">
        <v>475.41874999999999</v>
      </c>
      <c r="BC36" s="23">
        <v>467.86793650793658</v>
      </c>
      <c r="BD36" s="21"/>
      <c r="BE36" s="23">
        <v>454.9266101694916</v>
      </c>
      <c r="BF36" s="23">
        <v>448.81590163934436</v>
      </c>
      <c r="BG36" s="23">
        <v>455.10571428571433</v>
      </c>
      <c r="BH36" s="23"/>
      <c r="BI36" s="98"/>
    </row>
    <row r="37" spans="1:61" ht="30" x14ac:dyDescent="0.25">
      <c r="A37" s="37" t="s">
        <v>45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115"/>
      <c r="BA37" s="115"/>
      <c r="BB37" s="115"/>
      <c r="BC37" s="115"/>
      <c r="BD37" s="115"/>
      <c r="BE37" s="115"/>
      <c r="BF37" s="115"/>
      <c r="BG37" s="115"/>
      <c r="BH37" s="115"/>
      <c r="BI37" s="98"/>
    </row>
    <row r="38" spans="1:61" x14ac:dyDescent="0.25">
      <c r="A38" s="24" t="s">
        <v>34</v>
      </c>
      <c r="B38" s="28">
        <v>103.931279616</v>
      </c>
      <c r="C38" s="28">
        <v>106.156297443</v>
      </c>
      <c r="D38" s="28">
        <v>107.736271555</v>
      </c>
      <c r="E38" s="28">
        <v>105.525832002</v>
      </c>
      <c r="F38" s="29"/>
      <c r="G38" s="28">
        <v>105.668913936</v>
      </c>
      <c r="H38" s="28">
        <v>106.872171335</v>
      </c>
      <c r="I38" s="28">
        <v>106.432874626</v>
      </c>
      <c r="J38" s="28">
        <v>104.564195263</v>
      </c>
      <c r="K38" s="21"/>
      <c r="L38" s="28">
        <v>98.726496596000004</v>
      </c>
      <c r="M38" s="28">
        <v>93.640286180999993</v>
      </c>
      <c r="N38" s="28">
        <v>96.59951839</v>
      </c>
      <c r="O38" s="28">
        <v>106.688934765</v>
      </c>
      <c r="P38" s="21"/>
      <c r="Q38" s="28">
        <v>118.147977414</v>
      </c>
      <c r="R38" s="28">
        <v>112.843610566</v>
      </c>
      <c r="S38" s="28">
        <v>103.13303541499999</v>
      </c>
      <c r="T38" s="28">
        <v>81.177877799000001</v>
      </c>
      <c r="U38" s="21"/>
      <c r="V38" s="28">
        <v>74.187737743</v>
      </c>
      <c r="W38" s="28">
        <v>76.046007462999995</v>
      </c>
      <c r="X38" s="28">
        <v>75.992603649000003</v>
      </c>
      <c r="Y38" s="28">
        <v>79.992412251999994</v>
      </c>
      <c r="Z38" s="21"/>
      <c r="AA38" s="28">
        <v>84.604561911999994</v>
      </c>
      <c r="AB38" s="28">
        <v>85.13432349</v>
      </c>
      <c r="AC38" s="28">
        <v>78.803254815000003</v>
      </c>
      <c r="AD38" s="28">
        <v>79.447435483000007</v>
      </c>
      <c r="AE38" s="21"/>
      <c r="AF38" s="28">
        <v>80.646023103000005</v>
      </c>
      <c r="AG38" s="28">
        <v>82.156025639000006</v>
      </c>
      <c r="AH38" s="28">
        <v>79.487770775000001</v>
      </c>
      <c r="AI38" s="28">
        <v>78.249470868000003</v>
      </c>
      <c r="AJ38" s="21"/>
      <c r="AK38" s="28">
        <v>76.984214957000006</v>
      </c>
      <c r="AL38" s="28">
        <v>76.869367281999999</v>
      </c>
      <c r="AM38" s="28">
        <v>76.761106417999997</v>
      </c>
      <c r="AN38" s="28">
        <v>77.103171400999997</v>
      </c>
      <c r="AO38" s="21"/>
      <c r="AP38" s="28">
        <v>78.971317154000005</v>
      </c>
      <c r="AQ38" s="28">
        <v>77.142612215</v>
      </c>
      <c r="AR38" s="28">
        <v>75.802878792000001</v>
      </c>
      <c r="AS38" s="28">
        <v>74.836729575000007</v>
      </c>
      <c r="AT38" s="21"/>
      <c r="AU38" s="28">
        <v>75.256903108000003</v>
      </c>
      <c r="AV38" s="28">
        <v>74.834187200000002</v>
      </c>
      <c r="AW38" s="28">
        <v>76.916812100000001</v>
      </c>
      <c r="AX38" s="28">
        <v>77.27</v>
      </c>
      <c r="AY38" s="21"/>
      <c r="AZ38" s="28">
        <v>77.08</v>
      </c>
      <c r="BA38" s="28">
        <v>78.31</v>
      </c>
      <c r="BB38" s="28">
        <v>76.09662478451699</v>
      </c>
      <c r="BC38" s="28">
        <v>81.253464528285789</v>
      </c>
      <c r="BD38" s="21"/>
      <c r="BE38" s="28">
        <v>85.483583852055062</v>
      </c>
      <c r="BF38" s="28">
        <v>88.531361471515694</v>
      </c>
      <c r="BG38" s="28"/>
      <c r="BH38" s="27"/>
      <c r="BI38" s="98"/>
    </row>
    <row r="39" spans="1:61" x14ac:dyDescent="0.25">
      <c r="A39" s="24" t="s">
        <v>35</v>
      </c>
      <c r="B39" s="21"/>
      <c r="C39" s="21"/>
      <c r="D39" s="21"/>
      <c r="E39" s="21"/>
      <c r="F39" s="28">
        <v>104.732659</v>
      </c>
      <c r="G39" s="21"/>
      <c r="H39" s="21"/>
      <c r="I39" s="21"/>
      <c r="J39" s="21"/>
      <c r="K39" s="28">
        <v>104.7780267</v>
      </c>
      <c r="L39" s="21"/>
      <c r="M39" s="21"/>
      <c r="N39" s="21"/>
      <c r="O39" s="21"/>
      <c r="P39" s="28">
        <v>97.876197300000001</v>
      </c>
      <c r="Q39" s="21"/>
      <c r="R39" s="21"/>
      <c r="S39" s="21"/>
      <c r="T39" s="21"/>
      <c r="U39" s="28">
        <v>102.7262295</v>
      </c>
      <c r="V39" s="21"/>
      <c r="W39" s="21"/>
      <c r="X39" s="21"/>
      <c r="Y39" s="21"/>
      <c r="Z39" s="28">
        <v>76.356530000000006</v>
      </c>
      <c r="AA39" s="21"/>
      <c r="AB39" s="21"/>
      <c r="AC39" s="21"/>
      <c r="AD39" s="21"/>
      <c r="AE39" s="28">
        <v>81.95</v>
      </c>
      <c r="AF39" s="21"/>
      <c r="AG39" s="21"/>
      <c r="AH39" s="21"/>
      <c r="AI39" s="21"/>
      <c r="AJ39" s="28">
        <v>80.193492800000001</v>
      </c>
      <c r="AK39" s="21"/>
      <c r="AL39" s="21"/>
      <c r="AM39" s="21"/>
      <c r="AN39" s="21"/>
      <c r="AO39" s="28">
        <v>77.036353500000004</v>
      </c>
      <c r="AP39" s="21"/>
      <c r="AQ39" s="21"/>
      <c r="AR39" s="21"/>
      <c r="AS39" s="21"/>
      <c r="AT39" s="28">
        <v>77.216157300000006</v>
      </c>
      <c r="AU39" s="21"/>
      <c r="AV39" s="21"/>
      <c r="AW39" s="21"/>
      <c r="AX39" s="21"/>
      <c r="AY39" s="28">
        <v>75.290000000000006</v>
      </c>
      <c r="AZ39" s="21"/>
      <c r="BA39" s="21"/>
      <c r="BB39" s="21"/>
      <c r="BC39" s="21"/>
      <c r="BD39" s="28">
        <v>77.36</v>
      </c>
      <c r="BE39" s="98"/>
      <c r="BF39" s="98"/>
      <c r="BG39" s="98"/>
      <c r="BH39" s="98"/>
      <c r="BI39" s="27"/>
    </row>
    <row r="40" spans="1:61" ht="15" customHeight="1" x14ac:dyDescent="0.25">
      <c r="A40" s="67" t="s">
        <v>57</v>
      </c>
      <c r="B40" s="38"/>
      <c r="C40" s="38"/>
      <c r="D40" s="38"/>
      <c r="E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51" spans="1:66" hidden="1" outlineLevel="1" x14ac:dyDescent="0.25"/>
    <row r="52" spans="1:66" hidden="1" outlineLevel="1" x14ac:dyDescent="0.25">
      <c r="A52" s="126"/>
      <c r="B52" s="132">
        <v>2011</v>
      </c>
      <c r="C52" s="132"/>
      <c r="D52" s="132"/>
      <c r="E52" s="133"/>
      <c r="F52" s="134"/>
      <c r="G52" s="136">
        <v>2012</v>
      </c>
      <c r="H52" s="137"/>
      <c r="I52" s="137"/>
      <c r="J52" s="138"/>
      <c r="K52" s="125"/>
      <c r="L52" s="129">
        <v>2013</v>
      </c>
      <c r="M52" s="129"/>
      <c r="N52" s="129"/>
      <c r="O52" s="130"/>
      <c r="P52" s="122"/>
      <c r="Q52" s="124">
        <v>2014</v>
      </c>
      <c r="R52" s="124"/>
      <c r="S52" s="124"/>
      <c r="T52" s="125"/>
      <c r="U52" s="122"/>
      <c r="V52" s="124">
        <v>2015</v>
      </c>
      <c r="W52" s="124"/>
      <c r="X52" s="124"/>
      <c r="Y52" s="125"/>
      <c r="Z52" s="122"/>
      <c r="AA52" s="140">
        <v>2016</v>
      </c>
      <c r="AB52" s="129"/>
      <c r="AC52" s="129"/>
      <c r="AD52" s="130"/>
      <c r="AE52" s="122"/>
      <c r="AF52" s="140">
        <v>2017</v>
      </c>
      <c r="AG52" s="129"/>
      <c r="AH52" s="129"/>
      <c r="AI52" s="130"/>
      <c r="AJ52" s="122"/>
      <c r="AK52" s="140">
        <v>2018</v>
      </c>
      <c r="AL52" s="129"/>
      <c r="AM52" s="129"/>
      <c r="AN52" s="130"/>
      <c r="AO52" s="122"/>
      <c r="AP52" s="140">
        <v>2019</v>
      </c>
      <c r="AQ52" s="129"/>
      <c r="AR52" s="129"/>
      <c r="AS52" s="130"/>
      <c r="AT52" s="122"/>
      <c r="AU52" s="124">
        <v>2020</v>
      </c>
      <c r="AV52" s="124"/>
      <c r="AW52" s="124"/>
      <c r="AX52" s="125"/>
      <c r="AY52" s="122"/>
      <c r="AZ52" s="124">
        <v>2021</v>
      </c>
      <c r="BA52" s="124"/>
      <c r="BB52" s="124"/>
      <c r="BC52" s="125"/>
      <c r="BD52" s="122"/>
      <c r="BE52" s="124">
        <v>2022</v>
      </c>
      <c r="BF52" s="124"/>
      <c r="BG52" s="124"/>
      <c r="BH52" s="125"/>
      <c r="BI52" s="122">
        <v>2022</v>
      </c>
      <c r="BJ52" s="124">
        <v>2023</v>
      </c>
      <c r="BK52" s="124"/>
      <c r="BL52" s="124"/>
      <c r="BM52" s="125"/>
      <c r="BN52" s="122">
        <v>2023</v>
      </c>
    </row>
    <row r="53" spans="1:66" hidden="1" outlineLevel="1" x14ac:dyDescent="0.25">
      <c r="A53" s="127"/>
      <c r="B53" s="14" t="s">
        <v>0</v>
      </c>
      <c r="C53" s="14" t="s">
        <v>1</v>
      </c>
      <c r="D53" s="14" t="s">
        <v>2</v>
      </c>
      <c r="E53" s="14" t="s">
        <v>3</v>
      </c>
      <c r="F53" s="135"/>
      <c r="G53" s="15" t="s">
        <v>0</v>
      </c>
      <c r="H53" s="15" t="s">
        <v>1</v>
      </c>
      <c r="I53" s="15" t="s">
        <v>2</v>
      </c>
      <c r="J53" s="15" t="s">
        <v>3</v>
      </c>
      <c r="K53" s="128"/>
      <c r="L53" s="15" t="s">
        <v>0</v>
      </c>
      <c r="M53" s="15" t="s">
        <v>1</v>
      </c>
      <c r="N53" s="15" t="s">
        <v>2</v>
      </c>
      <c r="O53" s="15" t="s">
        <v>3</v>
      </c>
      <c r="P53" s="128"/>
      <c r="Q53" s="14" t="s">
        <v>0</v>
      </c>
      <c r="R53" s="14" t="s">
        <v>1</v>
      </c>
      <c r="S53" s="14" t="s">
        <v>2</v>
      </c>
      <c r="T53" s="14" t="s">
        <v>3</v>
      </c>
      <c r="U53" s="128"/>
      <c r="V53" s="14" t="s">
        <v>0</v>
      </c>
      <c r="W53" s="14" t="s">
        <v>1</v>
      </c>
      <c r="X53" s="14" t="s">
        <v>2</v>
      </c>
      <c r="Y53" s="14" t="s">
        <v>3</v>
      </c>
      <c r="Z53" s="128"/>
      <c r="AA53" s="14" t="s">
        <v>0</v>
      </c>
      <c r="AB53" s="14" t="s">
        <v>1</v>
      </c>
      <c r="AC53" s="14" t="s">
        <v>2</v>
      </c>
      <c r="AD53" s="14" t="s">
        <v>3</v>
      </c>
      <c r="AE53" s="123"/>
      <c r="AF53" s="14" t="s">
        <v>0</v>
      </c>
      <c r="AG53" s="14" t="s">
        <v>1</v>
      </c>
      <c r="AH53" s="14" t="s">
        <v>2</v>
      </c>
      <c r="AI53" s="14" t="s">
        <v>3</v>
      </c>
      <c r="AJ53" s="123"/>
      <c r="AK53" s="14" t="s">
        <v>0</v>
      </c>
      <c r="AL53" s="14" t="s">
        <v>1</v>
      </c>
      <c r="AM53" s="14" t="s">
        <v>2</v>
      </c>
      <c r="AN53" s="14" t="s">
        <v>3</v>
      </c>
      <c r="AO53" s="123"/>
      <c r="AP53" s="14" t="s">
        <v>0</v>
      </c>
      <c r="AQ53" s="14" t="s">
        <v>1</v>
      </c>
      <c r="AR53" s="14" t="s">
        <v>2</v>
      </c>
      <c r="AS53" s="14" t="s">
        <v>3</v>
      </c>
      <c r="AT53" s="123"/>
      <c r="AU53" s="14" t="s">
        <v>0</v>
      </c>
      <c r="AV53" s="14" t="s">
        <v>1</v>
      </c>
      <c r="AW53" s="14" t="s">
        <v>2</v>
      </c>
      <c r="AX53" s="14" t="s">
        <v>3</v>
      </c>
      <c r="AY53" s="128"/>
      <c r="AZ53" s="14" t="s">
        <v>0</v>
      </c>
      <c r="BA53" s="14" t="s">
        <v>1</v>
      </c>
      <c r="BB53" s="14" t="s">
        <v>2</v>
      </c>
      <c r="BC53" s="14" t="s">
        <v>3</v>
      </c>
      <c r="BD53" s="128"/>
      <c r="BE53" s="14" t="s">
        <v>0</v>
      </c>
      <c r="BF53" s="14" t="s">
        <v>1</v>
      </c>
      <c r="BG53" s="14" t="s">
        <v>2</v>
      </c>
      <c r="BH53" s="14" t="s">
        <v>3</v>
      </c>
      <c r="BI53" s="123"/>
      <c r="BJ53" s="96" t="s">
        <v>0</v>
      </c>
      <c r="BK53" s="96" t="s">
        <v>1</v>
      </c>
      <c r="BL53" s="96" t="s">
        <v>2</v>
      </c>
      <c r="BM53" s="96" t="s">
        <v>3</v>
      </c>
      <c r="BN53" s="123"/>
    </row>
    <row r="54" spans="1:66" hidden="1" outlineLevel="1" x14ac:dyDescent="0.25">
      <c r="A54" s="39" t="s">
        <v>11</v>
      </c>
      <c r="B54" s="9">
        <v>2810.2310000000002</v>
      </c>
      <c r="C54" s="9">
        <v>2888.0940000000001</v>
      </c>
      <c r="D54" s="9">
        <v>2883.0880000000002</v>
      </c>
      <c r="E54" s="9">
        <v>2837.3560000000002</v>
      </c>
      <c r="F54" s="9"/>
      <c r="G54" s="9">
        <v>3282.665</v>
      </c>
      <c r="H54" s="9">
        <v>3454.6840000000002</v>
      </c>
      <c r="I54" s="9">
        <v>2953.136</v>
      </c>
      <c r="J54" s="9">
        <v>2890.0610000000001</v>
      </c>
      <c r="K54" s="9"/>
      <c r="L54" s="9">
        <v>3044.9850000000001</v>
      </c>
      <c r="M54" s="9">
        <v>3094.6819999999998</v>
      </c>
      <c r="N54" s="9">
        <v>2781.82</v>
      </c>
      <c r="O54" s="9">
        <v>2825.9609999999998</v>
      </c>
      <c r="P54" s="9"/>
      <c r="Q54" s="9">
        <v>3408.0219999999999</v>
      </c>
      <c r="R54" s="9">
        <v>3715.2584618000001</v>
      </c>
      <c r="S54" s="9">
        <v>3753.1344307999998</v>
      </c>
      <c r="T54" s="9">
        <v>3414</v>
      </c>
      <c r="U54" s="9"/>
      <c r="V54" s="9">
        <v>3287</v>
      </c>
      <c r="W54" s="9">
        <v>4191</v>
      </c>
      <c r="X54" s="9">
        <v>4644</v>
      </c>
      <c r="Y54" s="9">
        <v>4750</v>
      </c>
      <c r="Z54" s="9"/>
      <c r="AA54" s="9">
        <v>4993</v>
      </c>
      <c r="AB54" s="9">
        <v>4894</v>
      </c>
      <c r="AC54" s="9">
        <v>4647</v>
      </c>
      <c r="AD54" s="9">
        <v>5163</v>
      </c>
      <c r="AE54" s="9"/>
      <c r="AF54" s="9">
        <v>5199</v>
      </c>
      <c r="AG54" s="9">
        <v>5174</v>
      </c>
      <c r="AH54" s="9">
        <v>6068</v>
      </c>
      <c r="AI54" s="9">
        <v>5539</v>
      </c>
      <c r="AJ54" s="9"/>
      <c r="AK54" s="9">
        <v>4566</v>
      </c>
      <c r="AL54" s="9">
        <v>5734</v>
      </c>
      <c r="AM54" s="9">
        <v>6184</v>
      </c>
      <c r="AN54" s="9">
        <v>6651</v>
      </c>
      <c r="AO54" s="9"/>
      <c r="AP54" s="9">
        <v>6248</v>
      </c>
      <c r="AQ54" s="9">
        <v>6346.1499721999999</v>
      </c>
      <c r="AR54" s="9">
        <v>6528.2748584000001</v>
      </c>
      <c r="AS54" s="9">
        <v>6893.1764166000003</v>
      </c>
      <c r="AT54" s="9"/>
      <c r="AU54" s="9">
        <v>8652.5010860000002</v>
      </c>
      <c r="AV54" s="9">
        <v>8428.3215184000001</v>
      </c>
      <c r="AW54" s="9">
        <v>9023.0352326000011</v>
      </c>
      <c r="AX54" s="9">
        <v>9777.5507637999999</v>
      </c>
      <c r="AY54" s="9"/>
      <c r="AZ54" s="9">
        <v>9859.5174920000009</v>
      </c>
      <c r="BA54" s="9">
        <v>10270.126901</v>
      </c>
      <c r="BB54" s="9">
        <v>10689.6982061</v>
      </c>
      <c r="BC54" s="9">
        <v>10957.713883688119</v>
      </c>
      <c r="BD54" s="9"/>
      <c r="BE54" s="9">
        <v>10791.799948077896</v>
      </c>
      <c r="BF54" s="9">
        <v>10688.77203734186</v>
      </c>
      <c r="BG54" s="9">
        <v>11871.383769992501</v>
      </c>
      <c r="BH54" s="13">
        <v>11874.422496543881</v>
      </c>
      <c r="BJ54" s="9">
        <v>10284.49130994824</v>
      </c>
      <c r="BK54" s="9">
        <v>10440.846578039918</v>
      </c>
      <c r="BL54" s="9">
        <v>8843.4950842332892</v>
      </c>
    </row>
    <row r="55" spans="1:66" hidden="1" outlineLevel="1" x14ac:dyDescent="0.25"/>
    <row r="56" spans="1:66" hidden="1" outlineLevel="1" x14ac:dyDescent="0.25">
      <c r="A56" s="126"/>
      <c r="B56" s="132">
        <v>2011</v>
      </c>
      <c r="C56" s="132"/>
      <c r="D56" s="132"/>
      <c r="E56" s="133"/>
      <c r="F56" s="134"/>
      <c r="G56" s="136">
        <v>2012</v>
      </c>
      <c r="H56" s="137"/>
      <c r="I56" s="137"/>
      <c r="J56" s="138"/>
      <c r="K56" s="125"/>
      <c r="L56" s="129">
        <v>2013</v>
      </c>
      <c r="M56" s="129"/>
      <c r="N56" s="129"/>
      <c r="O56" s="130"/>
      <c r="P56" s="122"/>
      <c r="Q56" s="124">
        <v>2014</v>
      </c>
      <c r="R56" s="124"/>
      <c r="S56" s="124"/>
      <c r="T56" s="125"/>
      <c r="U56" s="122"/>
      <c r="V56" s="124">
        <v>2015</v>
      </c>
      <c r="W56" s="124"/>
      <c r="X56" s="124"/>
      <c r="Y56" s="125"/>
      <c r="Z56" s="122"/>
      <c r="AA56" s="140">
        <v>2016</v>
      </c>
      <c r="AB56" s="129"/>
      <c r="AC56" s="129"/>
      <c r="AD56" s="130"/>
      <c r="AE56" s="122"/>
      <c r="AF56" s="140">
        <v>2017</v>
      </c>
      <c r="AG56" s="129"/>
      <c r="AH56" s="129"/>
      <c r="AI56" s="130"/>
      <c r="AJ56" s="122"/>
      <c r="AK56" s="140">
        <v>2018</v>
      </c>
      <c r="AL56" s="129"/>
      <c r="AM56" s="129"/>
      <c r="AN56" s="130"/>
      <c r="AO56" s="122"/>
      <c r="AP56" s="140">
        <v>2019</v>
      </c>
      <c r="AQ56" s="129"/>
      <c r="AR56" s="129"/>
      <c r="AS56" s="130"/>
      <c r="AT56" s="122"/>
      <c r="AU56" s="124">
        <v>2020</v>
      </c>
      <c r="AV56" s="124"/>
      <c r="AW56" s="124"/>
      <c r="AX56" s="125"/>
      <c r="AY56" s="122"/>
      <c r="AZ56" s="124">
        <v>2021</v>
      </c>
      <c r="BA56" s="124"/>
      <c r="BB56" s="124"/>
      <c r="BC56" s="125"/>
      <c r="BD56" s="122"/>
      <c r="BE56" s="124">
        <v>2022</v>
      </c>
      <c r="BF56" s="124"/>
      <c r="BG56" s="124"/>
      <c r="BH56" s="125"/>
      <c r="BI56" s="122">
        <v>2022</v>
      </c>
      <c r="BJ56" s="124">
        <v>2023</v>
      </c>
      <c r="BK56" s="124"/>
      <c r="BL56" s="124"/>
      <c r="BM56" s="125"/>
      <c r="BN56" s="148">
        <v>2023</v>
      </c>
    </row>
    <row r="57" spans="1:66" hidden="1" outlineLevel="1" x14ac:dyDescent="0.25">
      <c r="A57" s="127"/>
      <c r="B57" s="14" t="s">
        <v>0</v>
      </c>
      <c r="C57" s="14" t="s">
        <v>1</v>
      </c>
      <c r="D57" s="14" t="s">
        <v>2</v>
      </c>
      <c r="E57" s="14" t="s">
        <v>3</v>
      </c>
      <c r="F57" s="135"/>
      <c r="G57" s="15" t="s">
        <v>0</v>
      </c>
      <c r="H57" s="15" t="s">
        <v>1</v>
      </c>
      <c r="I57" s="15" t="s">
        <v>2</v>
      </c>
      <c r="J57" s="15" t="s">
        <v>3</v>
      </c>
      <c r="K57" s="128"/>
      <c r="L57" s="15" t="s">
        <v>0</v>
      </c>
      <c r="M57" s="15" t="s">
        <v>1</v>
      </c>
      <c r="N57" s="15" t="s">
        <v>2</v>
      </c>
      <c r="O57" s="15" t="s">
        <v>3</v>
      </c>
      <c r="P57" s="128"/>
      <c r="Q57" s="14" t="s">
        <v>0</v>
      </c>
      <c r="R57" s="14" t="s">
        <v>1</v>
      </c>
      <c r="S57" s="14" t="s">
        <v>2</v>
      </c>
      <c r="T57" s="14" t="s">
        <v>3</v>
      </c>
      <c r="U57" s="128"/>
      <c r="V57" s="14" t="s">
        <v>0</v>
      </c>
      <c r="W57" s="14" t="s">
        <v>1</v>
      </c>
      <c r="X57" s="14" t="s">
        <v>2</v>
      </c>
      <c r="Y57" s="14" t="s">
        <v>3</v>
      </c>
      <c r="Z57" s="128"/>
      <c r="AA57" s="14" t="s">
        <v>0</v>
      </c>
      <c r="AB57" s="14" t="s">
        <v>1</v>
      </c>
      <c r="AC57" s="14" t="s">
        <v>2</v>
      </c>
      <c r="AD57" s="14" t="s">
        <v>3</v>
      </c>
      <c r="AE57" s="123"/>
      <c r="AF57" s="14" t="s">
        <v>0</v>
      </c>
      <c r="AG57" s="14" t="s">
        <v>1</v>
      </c>
      <c r="AH57" s="14" t="s">
        <v>2</v>
      </c>
      <c r="AI57" s="14" t="s">
        <v>3</v>
      </c>
      <c r="AJ57" s="123"/>
      <c r="AK57" s="14" t="s">
        <v>0</v>
      </c>
      <c r="AL57" s="14" t="s">
        <v>1</v>
      </c>
      <c r="AM57" s="14" t="s">
        <v>2</v>
      </c>
      <c r="AN57" s="14" t="s">
        <v>3</v>
      </c>
      <c r="AO57" s="123"/>
      <c r="AP57" s="14" t="s">
        <v>0</v>
      </c>
      <c r="AQ57" s="14" t="s">
        <v>1</v>
      </c>
      <c r="AR57" s="14" t="s">
        <v>2</v>
      </c>
      <c r="AS57" s="14" t="s">
        <v>3</v>
      </c>
      <c r="AT57" s="123"/>
      <c r="AU57" s="14" t="s">
        <v>0</v>
      </c>
      <c r="AV57" s="14" t="s">
        <v>1</v>
      </c>
      <c r="AW57" s="14" t="s">
        <v>2</v>
      </c>
      <c r="AX57" s="14" t="s">
        <v>3</v>
      </c>
      <c r="AY57" s="128"/>
      <c r="AZ57" s="14" t="s">
        <v>0</v>
      </c>
      <c r="BA57" s="14" t="s">
        <v>1</v>
      </c>
      <c r="BB57" s="14" t="s">
        <v>2</v>
      </c>
      <c r="BC57" s="14" t="s">
        <v>3</v>
      </c>
      <c r="BD57" s="128"/>
      <c r="BE57" s="14" t="s">
        <v>0</v>
      </c>
      <c r="BF57" s="14" t="s">
        <v>1</v>
      </c>
      <c r="BG57" s="14" t="s">
        <v>2</v>
      </c>
      <c r="BH57" s="14" t="s">
        <v>3</v>
      </c>
      <c r="BI57" s="123"/>
      <c r="BJ57" s="96" t="s">
        <v>0</v>
      </c>
      <c r="BK57" s="96" t="s">
        <v>1</v>
      </c>
      <c r="BL57" s="96" t="s">
        <v>2</v>
      </c>
      <c r="BM57" s="96" t="s">
        <v>3</v>
      </c>
      <c r="BN57" s="149"/>
    </row>
    <row r="58" spans="1:66" hidden="1" outlineLevel="1" x14ac:dyDescent="0.25">
      <c r="A58" s="39" t="s">
        <v>12</v>
      </c>
      <c r="B58" s="9">
        <v>7167.1530000000002</v>
      </c>
      <c r="C58" s="9">
        <v>7568.9690000000001</v>
      </c>
      <c r="D58" s="9">
        <v>8006.9</v>
      </c>
      <c r="E58" s="9">
        <v>7967.5020000000004</v>
      </c>
      <c r="F58" s="9"/>
      <c r="G58" s="9">
        <v>8418.5789999999997</v>
      </c>
      <c r="H58" s="9">
        <v>8490.3909999999996</v>
      </c>
      <c r="I58" s="9">
        <v>8481.616</v>
      </c>
      <c r="J58" s="9">
        <v>8546.9369999999999</v>
      </c>
      <c r="K58" s="9"/>
      <c r="L58" s="9">
        <v>9055.4429999999993</v>
      </c>
      <c r="M58" s="9">
        <v>9142.3940000000002</v>
      </c>
      <c r="N58" s="9">
        <v>8767.0010000000002</v>
      </c>
      <c r="O58" s="9">
        <v>8677.6139999999996</v>
      </c>
      <c r="P58" s="9"/>
      <c r="Q58" s="9">
        <v>8929.8359999999993</v>
      </c>
      <c r="R58" s="9">
        <v>9735.0371310999999</v>
      </c>
      <c r="S58" s="9">
        <v>9550.2383066000002</v>
      </c>
      <c r="T58" s="9">
        <v>7964</v>
      </c>
      <c r="U58" s="9"/>
      <c r="V58" s="9">
        <v>7792</v>
      </c>
      <c r="W58" s="9">
        <v>8522</v>
      </c>
      <c r="X58" s="9">
        <v>8428</v>
      </c>
      <c r="Y58" s="9">
        <v>8598</v>
      </c>
      <c r="Z58" s="9"/>
      <c r="AA58" s="9">
        <v>9737</v>
      </c>
      <c r="AB58" s="9">
        <v>10696</v>
      </c>
      <c r="AC58" s="9">
        <v>11214</v>
      </c>
      <c r="AD58" s="9">
        <v>12566</v>
      </c>
      <c r="AE58" s="9"/>
      <c r="AF58" s="9">
        <v>12747</v>
      </c>
      <c r="AG58" s="9">
        <v>13612</v>
      </c>
      <c r="AH58" s="9">
        <v>14096</v>
      </c>
      <c r="AI58" s="9">
        <v>13513</v>
      </c>
      <c r="AJ58" s="9"/>
      <c r="AK58" s="9">
        <v>13351</v>
      </c>
      <c r="AL58" s="9">
        <v>14433</v>
      </c>
      <c r="AM58" s="9">
        <v>13677</v>
      </c>
      <c r="AN58" s="9">
        <v>14467</v>
      </c>
      <c r="AO58" s="9"/>
      <c r="AP58" s="9">
        <v>14642</v>
      </c>
      <c r="AQ58" s="9">
        <v>14549.374195</v>
      </c>
      <c r="AR58" s="9">
        <v>15200.4750224</v>
      </c>
      <c r="AS58" s="9">
        <v>16054.7223288</v>
      </c>
      <c r="AT58" s="9"/>
      <c r="AU58" s="9">
        <v>16407.063559999999</v>
      </c>
      <c r="AV58" s="9">
        <v>17214.618580800001</v>
      </c>
      <c r="AW58" s="9">
        <v>18379.006554699998</v>
      </c>
      <c r="AX58" s="9">
        <v>19134.928188900001</v>
      </c>
      <c r="AY58" s="9"/>
      <c r="AZ58" s="9">
        <v>20328.120120800002</v>
      </c>
      <c r="BA58" s="9">
        <v>22005.813865</v>
      </c>
      <c r="BB58" s="9">
        <v>22572.363963799999</v>
      </c>
      <c r="BC58" s="9">
        <v>23750.268719988202</v>
      </c>
      <c r="BD58" s="9"/>
      <c r="BE58" s="9">
        <v>23388.580409445458</v>
      </c>
      <c r="BF58" s="9">
        <v>24147.38819301084</v>
      </c>
      <c r="BG58" s="9">
        <v>25826.058784586385</v>
      </c>
      <c r="BH58" s="13">
        <v>28025.35542485111</v>
      </c>
      <c r="BJ58" s="9">
        <v>28110.277240260421</v>
      </c>
      <c r="BK58" s="9">
        <v>29274.454715801377</v>
      </c>
      <c r="BL58" s="9">
        <v>29720.799515113384</v>
      </c>
    </row>
    <row r="59" spans="1:66" hidden="1" outlineLevel="1" x14ac:dyDescent="0.25"/>
    <row r="60" spans="1:66" hidden="1" outlineLevel="1" x14ac:dyDescent="0.25">
      <c r="A60" s="126"/>
      <c r="B60" s="132">
        <v>2011</v>
      </c>
      <c r="C60" s="132"/>
      <c r="D60" s="132"/>
      <c r="E60" s="133"/>
      <c r="F60" s="134"/>
      <c r="G60" s="136">
        <v>2012</v>
      </c>
      <c r="H60" s="137"/>
      <c r="I60" s="137"/>
      <c r="J60" s="138"/>
      <c r="K60" s="125"/>
      <c r="L60" s="129">
        <v>2013</v>
      </c>
      <c r="M60" s="129"/>
      <c r="N60" s="129"/>
      <c r="O60" s="130"/>
      <c r="P60" s="122"/>
      <c r="Q60" s="124">
        <v>2014</v>
      </c>
      <c r="R60" s="124"/>
      <c r="S60" s="124"/>
      <c r="T60" s="125"/>
      <c r="U60" s="122"/>
      <c r="V60" s="124">
        <v>2015</v>
      </c>
      <c r="W60" s="124"/>
      <c r="X60" s="124"/>
      <c r="Y60" s="125"/>
      <c r="Z60" s="122"/>
      <c r="AA60" s="140">
        <v>2016</v>
      </c>
      <c r="AB60" s="129"/>
      <c r="AC60" s="129"/>
      <c r="AD60" s="130"/>
      <c r="AE60" s="122"/>
      <c r="AF60" s="140">
        <v>2017</v>
      </c>
      <c r="AG60" s="129"/>
      <c r="AH60" s="129"/>
      <c r="AI60" s="130"/>
      <c r="AJ60" s="122"/>
      <c r="AK60" s="140">
        <v>2018</v>
      </c>
      <c r="AL60" s="129"/>
      <c r="AM60" s="129"/>
      <c r="AN60" s="130"/>
      <c r="AO60" s="122"/>
      <c r="AP60" s="140">
        <v>2019</v>
      </c>
      <c r="AQ60" s="129"/>
      <c r="AR60" s="129"/>
      <c r="AS60" s="130"/>
      <c r="AT60" s="122"/>
      <c r="AU60" s="124">
        <v>2020</v>
      </c>
      <c r="AV60" s="124"/>
      <c r="AW60" s="124"/>
      <c r="AX60" s="125"/>
      <c r="AY60" s="122"/>
      <c r="AZ60" s="124">
        <v>2021</v>
      </c>
      <c r="BA60" s="124"/>
      <c r="BB60" s="124"/>
      <c r="BC60" s="125"/>
      <c r="BD60" s="122"/>
      <c r="BE60" s="124">
        <v>2022</v>
      </c>
      <c r="BF60" s="124"/>
      <c r="BG60" s="124"/>
      <c r="BH60" s="125"/>
      <c r="BI60" s="122">
        <v>2022</v>
      </c>
      <c r="BJ60" s="124">
        <v>2023</v>
      </c>
      <c r="BK60" s="124"/>
      <c r="BL60" s="124"/>
      <c r="BM60" s="125"/>
      <c r="BN60" s="148">
        <v>2023</v>
      </c>
    </row>
    <row r="61" spans="1:66" hidden="1" outlineLevel="1" x14ac:dyDescent="0.25">
      <c r="A61" s="127"/>
      <c r="B61" s="14" t="s">
        <v>0</v>
      </c>
      <c r="C61" s="14" t="s">
        <v>1</v>
      </c>
      <c r="D61" s="14" t="s">
        <v>2</v>
      </c>
      <c r="E61" s="14" t="s">
        <v>3</v>
      </c>
      <c r="F61" s="135"/>
      <c r="G61" s="15" t="s">
        <v>0</v>
      </c>
      <c r="H61" s="15" t="s">
        <v>1</v>
      </c>
      <c r="I61" s="15" t="s">
        <v>2</v>
      </c>
      <c r="J61" s="15" t="s">
        <v>3</v>
      </c>
      <c r="K61" s="128"/>
      <c r="L61" s="15" t="s">
        <v>0</v>
      </c>
      <c r="M61" s="15" t="s">
        <v>1</v>
      </c>
      <c r="N61" s="15" t="s">
        <v>2</v>
      </c>
      <c r="O61" s="15" t="s">
        <v>3</v>
      </c>
      <c r="P61" s="128"/>
      <c r="Q61" s="14" t="s">
        <v>0</v>
      </c>
      <c r="R61" s="14" t="s">
        <v>1</v>
      </c>
      <c r="S61" s="14" t="s">
        <v>2</v>
      </c>
      <c r="T61" s="14" t="s">
        <v>3</v>
      </c>
      <c r="U61" s="128"/>
      <c r="V61" s="14" t="s">
        <v>0</v>
      </c>
      <c r="W61" s="14" t="s">
        <v>1</v>
      </c>
      <c r="X61" s="14" t="s">
        <v>2</v>
      </c>
      <c r="Y61" s="14" t="s">
        <v>3</v>
      </c>
      <c r="Z61" s="128"/>
      <c r="AA61" s="14" t="s">
        <v>0</v>
      </c>
      <c r="AB61" s="14" t="s">
        <v>1</v>
      </c>
      <c r="AC61" s="14" t="s">
        <v>2</v>
      </c>
      <c r="AD61" s="14" t="s">
        <v>3</v>
      </c>
      <c r="AE61" s="123"/>
      <c r="AF61" s="14" t="s">
        <v>0</v>
      </c>
      <c r="AG61" s="14" t="s">
        <v>1</v>
      </c>
      <c r="AH61" s="14" t="s">
        <v>2</v>
      </c>
      <c r="AI61" s="14" t="s">
        <v>3</v>
      </c>
      <c r="AJ61" s="123"/>
      <c r="AK61" s="14" t="s">
        <v>0</v>
      </c>
      <c r="AL61" s="14" t="s">
        <v>1</v>
      </c>
      <c r="AM61" s="14" t="s">
        <v>2</v>
      </c>
      <c r="AN61" s="14" t="s">
        <v>3</v>
      </c>
      <c r="AO61" s="123"/>
      <c r="AP61" s="14" t="s">
        <v>0</v>
      </c>
      <c r="AQ61" s="14" t="s">
        <v>1</v>
      </c>
      <c r="AR61" s="14" t="s">
        <v>2</v>
      </c>
      <c r="AS61" s="14" t="s">
        <v>3</v>
      </c>
      <c r="AT61" s="123"/>
      <c r="AU61" s="14" t="s">
        <v>0</v>
      </c>
      <c r="AV61" s="14" t="s">
        <v>1</v>
      </c>
      <c r="AW61" s="14" t="s">
        <v>2</v>
      </c>
      <c r="AX61" s="14" t="s">
        <v>3</v>
      </c>
      <c r="AY61" s="128"/>
      <c r="AZ61" s="14" t="s">
        <v>0</v>
      </c>
      <c r="BA61" s="14" t="s">
        <v>1</v>
      </c>
      <c r="BB61" s="14" t="s">
        <v>2</v>
      </c>
      <c r="BC61" s="14" t="s">
        <v>3</v>
      </c>
      <c r="BD61" s="128"/>
      <c r="BE61" s="14" t="s">
        <v>0</v>
      </c>
      <c r="BF61" s="14" t="s">
        <v>1</v>
      </c>
      <c r="BG61" s="14" t="s">
        <v>2</v>
      </c>
      <c r="BH61" s="14" t="s">
        <v>3</v>
      </c>
      <c r="BI61" s="123"/>
      <c r="BJ61" s="96" t="s">
        <v>0</v>
      </c>
      <c r="BK61" s="96" t="s">
        <v>1</v>
      </c>
      <c r="BL61" s="96" t="s">
        <v>2</v>
      </c>
      <c r="BM61" s="96" t="s">
        <v>3</v>
      </c>
      <c r="BN61" s="149"/>
    </row>
    <row r="62" spans="1:66" hidden="1" outlineLevel="1" x14ac:dyDescent="0.25">
      <c r="A62" s="39" t="s">
        <v>13</v>
      </c>
      <c r="B62" s="9">
        <v>8923.8520000000008</v>
      </c>
      <c r="C62" s="9">
        <v>9360.2119999999995</v>
      </c>
      <c r="D62" s="9">
        <v>9820.9500000000007</v>
      </c>
      <c r="E62" s="9">
        <v>9752.2360000000008</v>
      </c>
      <c r="F62" s="9"/>
      <c r="G62" s="9">
        <v>10293.056</v>
      </c>
      <c r="H62" s="9">
        <v>10405.602000000001</v>
      </c>
      <c r="I62" s="9">
        <v>10514.793</v>
      </c>
      <c r="J62" s="9">
        <v>10522.812</v>
      </c>
      <c r="K62" s="9"/>
      <c r="L62" s="9">
        <v>11078.228999999999</v>
      </c>
      <c r="M62" s="9">
        <v>11578.871999999999</v>
      </c>
      <c r="N62" s="9">
        <v>11558.264999999999</v>
      </c>
      <c r="O62" s="9">
        <v>11598.118</v>
      </c>
      <c r="P62" s="9"/>
      <c r="Q62" s="9">
        <v>12796.182000000001</v>
      </c>
      <c r="R62" s="9">
        <v>13411.460756099999</v>
      </c>
      <c r="S62" s="9">
        <v>13466.8293046</v>
      </c>
      <c r="T62" s="9">
        <v>12801</v>
      </c>
      <c r="U62" s="9"/>
      <c r="V62" s="9">
        <v>12309</v>
      </c>
      <c r="W62" s="9">
        <v>13062</v>
      </c>
      <c r="X62" s="9">
        <v>15460</v>
      </c>
      <c r="Y62" s="9">
        <v>17126</v>
      </c>
      <c r="Z62" s="9"/>
      <c r="AA62" s="9">
        <v>17716</v>
      </c>
      <c r="AB62" s="9">
        <v>18351</v>
      </c>
      <c r="AC62" s="9">
        <v>19157</v>
      </c>
      <c r="AD62" s="9">
        <v>19799</v>
      </c>
      <c r="AE62" s="9"/>
      <c r="AF62" s="9">
        <v>19251</v>
      </c>
      <c r="AG62" s="9">
        <v>19639</v>
      </c>
      <c r="AH62" s="9">
        <v>20452</v>
      </c>
      <c r="AI62" s="9">
        <v>19456</v>
      </c>
      <c r="AJ62" s="9"/>
      <c r="AK62" s="9">
        <v>18631</v>
      </c>
      <c r="AL62" s="9">
        <v>19908</v>
      </c>
      <c r="AM62" s="9">
        <v>19715</v>
      </c>
      <c r="AN62" s="9">
        <v>20813</v>
      </c>
      <c r="AO62" s="9"/>
      <c r="AP62" s="9">
        <v>19401</v>
      </c>
      <c r="AQ62" s="9">
        <v>19537.4172607</v>
      </c>
      <c r="AR62" s="9">
        <v>20341.711302300002</v>
      </c>
      <c r="AS62" s="9">
        <v>21322.451553700001</v>
      </c>
      <c r="AT62" s="9"/>
      <c r="AU62" s="9">
        <v>22577.47609</v>
      </c>
      <c r="AV62" s="9">
        <v>22651.472970700001</v>
      </c>
      <c r="AW62" s="9">
        <v>24180.0607518</v>
      </c>
      <c r="AX62" s="9">
        <v>24917.784651599999</v>
      </c>
      <c r="AY62" s="9"/>
      <c r="AZ62" s="9">
        <v>26171.929619000002</v>
      </c>
      <c r="BA62" s="9">
        <v>28161.720096699999</v>
      </c>
      <c r="BB62" s="9">
        <v>28850.310481600001</v>
      </c>
      <c r="BC62" s="9">
        <v>30099.290604596328</v>
      </c>
      <c r="BD62" s="9"/>
      <c r="BE62" s="9">
        <v>29516.984626787707</v>
      </c>
      <c r="BF62" s="9">
        <v>30423.168234226825</v>
      </c>
      <c r="BG62" s="9">
        <v>32479.006746510371</v>
      </c>
      <c r="BH62" s="13">
        <v>34295.913037868806</v>
      </c>
      <c r="BJ62" s="9">
        <v>33902.053557780477</v>
      </c>
      <c r="BK62" s="9">
        <v>34713.585995501206</v>
      </c>
      <c r="BL62" s="9">
        <v>34975.250166048369</v>
      </c>
    </row>
    <row r="63" spans="1:66" hidden="1" outlineLevel="1" x14ac:dyDescent="0.25"/>
    <row r="64" spans="1:66" hidden="1" outlineLevel="1" x14ac:dyDescent="0.25">
      <c r="A64" s="126"/>
      <c r="B64" s="132">
        <v>2011</v>
      </c>
      <c r="C64" s="132"/>
      <c r="D64" s="132"/>
      <c r="E64" s="133"/>
      <c r="F64" s="134"/>
      <c r="G64" s="136">
        <v>2012</v>
      </c>
      <c r="H64" s="137"/>
      <c r="I64" s="137"/>
      <c r="J64" s="138"/>
      <c r="K64" s="125"/>
      <c r="L64" s="129">
        <v>2013</v>
      </c>
      <c r="M64" s="129"/>
      <c r="N64" s="129"/>
      <c r="O64" s="130"/>
      <c r="P64" s="122"/>
      <c r="Q64" s="124">
        <v>2014</v>
      </c>
      <c r="R64" s="124"/>
      <c r="S64" s="124"/>
      <c r="T64" s="125"/>
      <c r="U64" s="122"/>
      <c r="V64" s="124">
        <v>2015</v>
      </c>
      <c r="W64" s="124"/>
      <c r="X64" s="124"/>
      <c r="Y64" s="125"/>
      <c r="Z64" s="122"/>
      <c r="AA64" s="140">
        <v>2016</v>
      </c>
      <c r="AB64" s="129"/>
      <c r="AC64" s="129"/>
      <c r="AD64" s="130"/>
      <c r="AE64" s="122"/>
      <c r="AF64" s="140">
        <v>2017</v>
      </c>
      <c r="AG64" s="129"/>
      <c r="AH64" s="129"/>
      <c r="AI64" s="130"/>
      <c r="AJ64" s="122"/>
      <c r="AK64" s="140">
        <v>2018</v>
      </c>
      <c r="AL64" s="129"/>
      <c r="AM64" s="129"/>
      <c r="AN64" s="130"/>
      <c r="AO64" s="122"/>
      <c r="AP64" s="140">
        <v>2019</v>
      </c>
      <c r="AQ64" s="129"/>
      <c r="AR64" s="129"/>
      <c r="AS64" s="130"/>
      <c r="AT64" s="122"/>
      <c r="AU64" s="124">
        <v>2020</v>
      </c>
      <c r="AV64" s="124"/>
      <c r="AW64" s="124"/>
      <c r="AX64" s="125"/>
      <c r="AY64" s="122"/>
      <c r="AZ64" s="124">
        <v>2021</v>
      </c>
      <c r="BA64" s="124"/>
      <c r="BB64" s="124"/>
      <c r="BC64" s="125"/>
      <c r="BD64" s="122"/>
      <c r="BE64" s="124">
        <v>2022</v>
      </c>
      <c r="BF64" s="124"/>
      <c r="BG64" s="124"/>
      <c r="BH64" s="125"/>
      <c r="BI64" s="122">
        <v>2022</v>
      </c>
      <c r="BJ64" s="124">
        <v>2023</v>
      </c>
      <c r="BK64" s="124"/>
      <c r="BL64" s="124"/>
      <c r="BM64" s="125"/>
      <c r="BN64" s="148">
        <v>2023</v>
      </c>
    </row>
    <row r="65" spans="1:66" hidden="1" outlineLevel="1" x14ac:dyDescent="0.25">
      <c r="A65" s="127"/>
      <c r="B65" s="14" t="s">
        <v>0</v>
      </c>
      <c r="C65" s="14" t="s">
        <v>1</v>
      </c>
      <c r="D65" s="14" t="s">
        <v>2</v>
      </c>
      <c r="E65" s="14" t="s">
        <v>3</v>
      </c>
      <c r="F65" s="135"/>
      <c r="G65" s="15" t="s">
        <v>0</v>
      </c>
      <c r="H65" s="15" t="s">
        <v>1</v>
      </c>
      <c r="I65" s="15" t="s">
        <v>2</v>
      </c>
      <c r="J65" s="15" t="s">
        <v>3</v>
      </c>
      <c r="K65" s="128"/>
      <c r="L65" s="15" t="s">
        <v>0</v>
      </c>
      <c r="M65" s="15" t="s">
        <v>1</v>
      </c>
      <c r="N65" s="15" t="s">
        <v>2</v>
      </c>
      <c r="O65" s="15" t="s">
        <v>3</v>
      </c>
      <c r="P65" s="128"/>
      <c r="Q65" s="14" t="s">
        <v>0</v>
      </c>
      <c r="R65" s="14" t="s">
        <v>1</v>
      </c>
      <c r="S65" s="14" t="s">
        <v>2</v>
      </c>
      <c r="T65" s="14" t="s">
        <v>3</v>
      </c>
      <c r="U65" s="128"/>
      <c r="V65" s="14" t="s">
        <v>0</v>
      </c>
      <c r="W65" s="14" t="s">
        <v>1</v>
      </c>
      <c r="X65" s="14" t="s">
        <v>2</v>
      </c>
      <c r="Y65" s="14" t="s">
        <v>3</v>
      </c>
      <c r="Z65" s="128"/>
      <c r="AA65" s="14" t="s">
        <v>0</v>
      </c>
      <c r="AB65" s="14" t="s">
        <v>1</v>
      </c>
      <c r="AC65" s="14" t="s">
        <v>2</v>
      </c>
      <c r="AD65" s="14" t="s">
        <v>3</v>
      </c>
      <c r="AE65" s="123"/>
      <c r="AF65" s="14" t="s">
        <v>0</v>
      </c>
      <c r="AG65" s="14" t="s">
        <v>1</v>
      </c>
      <c r="AH65" s="14" t="s">
        <v>2</v>
      </c>
      <c r="AI65" s="14" t="s">
        <v>3</v>
      </c>
      <c r="AJ65" s="123"/>
      <c r="AK65" s="14" t="s">
        <v>0</v>
      </c>
      <c r="AL65" s="14" t="s">
        <v>1</v>
      </c>
      <c r="AM65" s="14" t="s">
        <v>2</v>
      </c>
      <c r="AN65" s="14" t="s">
        <v>3</v>
      </c>
      <c r="AO65" s="123"/>
      <c r="AP65" s="14" t="s">
        <v>0</v>
      </c>
      <c r="AQ65" s="14" t="s">
        <v>1</v>
      </c>
      <c r="AR65" s="14" t="s">
        <v>2</v>
      </c>
      <c r="AS65" s="14" t="s">
        <v>3</v>
      </c>
      <c r="AT65" s="123"/>
      <c r="AU65" s="14" t="s">
        <v>0</v>
      </c>
      <c r="AV65" s="14" t="s">
        <v>1</v>
      </c>
      <c r="AW65" s="14" t="s">
        <v>2</v>
      </c>
      <c r="AX65" s="14" t="s">
        <v>3</v>
      </c>
      <c r="AY65" s="128"/>
      <c r="AZ65" s="14" t="s">
        <v>0</v>
      </c>
      <c r="BA65" s="14" t="s">
        <v>1</v>
      </c>
      <c r="BB65" s="14" t="s">
        <v>2</v>
      </c>
      <c r="BC65" s="14" t="s">
        <v>3</v>
      </c>
      <c r="BD65" s="128"/>
      <c r="BE65" s="14" t="s">
        <v>0</v>
      </c>
      <c r="BF65" s="14" t="s">
        <v>1</v>
      </c>
      <c r="BG65" s="14" t="s">
        <v>2</v>
      </c>
      <c r="BH65" s="14" t="s">
        <v>3</v>
      </c>
      <c r="BI65" s="123"/>
      <c r="BJ65" s="96" t="s">
        <v>0</v>
      </c>
      <c r="BK65" s="96" t="s">
        <v>1</v>
      </c>
      <c r="BL65" s="96" t="s">
        <v>2</v>
      </c>
      <c r="BM65" s="96" t="s">
        <v>3</v>
      </c>
      <c r="BN65" s="149"/>
    </row>
    <row r="66" spans="1:66" hidden="1" outlineLevel="1" x14ac:dyDescent="0.25">
      <c r="A66" s="68" t="s">
        <v>46</v>
      </c>
      <c r="B66" s="9">
        <v>6464.2290000000003</v>
      </c>
      <c r="C66" s="9">
        <v>6839.884</v>
      </c>
      <c r="D66" s="9">
        <v>7005.2619999999997</v>
      </c>
      <c r="E66" s="9">
        <v>7122.5789999999997</v>
      </c>
      <c r="F66" s="9"/>
      <c r="G66" s="9">
        <v>7268.4059999999999</v>
      </c>
      <c r="H66" s="9">
        <v>7573.9219999999996</v>
      </c>
      <c r="I66" s="9">
        <v>7687.5709999999999</v>
      </c>
      <c r="J66" s="9">
        <v>7839.69</v>
      </c>
      <c r="K66" s="9"/>
      <c r="L66" s="9">
        <v>7988.8320000000003</v>
      </c>
      <c r="M66" s="9">
        <v>8125.5919999999996</v>
      </c>
      <c r="N66" s="9">
        <v>7781.902</v>
      </c>
      <c r="O66" s="9">
        <v>7826.3990000000003</v>
      </c>
      <c r="P66" s="9"/>
      <c r="Q66" s="9">
        <v>7327.3440000000001</v>
      </c>
      <c r="R66" s="9">
        <v>8072.0601311</v>
      </c>
      <c r="S66" s="9">
        <v>7952.5443065999998</v>
      </c>
      <c r="T66" s="9">
        <v>6318</v>
      </c>
      <c r="U66" s="9"/>
      <c r="V66" s="9">
        <v>6306</v>
      </c>
      <c r="W66" s="9">
        <v>7074</v>
      </c>
      <c r="X66" s="9">
        <v>6375</v>
      </c>
      <c r="Y66" s="9">
        <v>6187</v>
      </c>
      <c r="Z66" s="9"/>
      <c r="AA66" s="9">
        <v>7338</v>
      </c>
      <c r="AB66" s="9">
        <v>8731</v>
      </c>
      <c r="AC66" s="9">
        <v>8959</v>
      </c>
      <c r="AD66" s="9">
        <v>9969</v>
      </c>
      <c r="AE66" s="9"/>
      <c r="AF66" s="9">
        <v>10528</v>
      </c>
      <c r="AG66" s="9">
        <v>10864</v>
      </c>
      <c r="AH66" s="9">
        <v>11409</v>
      </c>
      <c r="AI66" s="9">
        <v>11107</v>
      </c>
      <c r="AJ66" s="9"/>
      <c r="AK66" s="9">
        <v>11237</v>
      </c>
      <c r="AL66" s="9">
        <v>11971</v>
      </c>
      <c r="AM66" s="9">
        <v>11325</v>
      </c>
      <c r="AN66" s="9">
        <v>11829</v>
      </c>
      <c r="AO66" s="9"/>
      <c r="AP66" s="9">
        <v>12254</v>
      </c>
      <c r="AQ66" s="9">
        <v>12330.759238631001</v>
      </c>
      <c r="AR66" s="9">
        <v>12447</v>
      </c>
      <c r="AS66" s="9">
        <v>13121.72</v>
      </c>
      <c r="AT66" s="9"/>
      <c r="AU66" s="9">
        <v>13105.701999999999</v>
      </c>
      <c r="AV66" s="9">
        <v>14709</v>
      </c>
      <c r="AW66" s="9">
        <v>15439.936921926999</v>
      </c>
      <c r="AX66" s="9">
        <v>16683.735881888999</v>
      </c>
      <c r="AY66" s="9"/>
      <c r="AZ66" s="9">
        <v>17545.332483542999</v>
      </c>
      <c r="BA66" s="9">
        <v>18870.411267521387</v>
      </c>
      <c r="BB66" s="9">
        <v>19480.593107688597</v>
      </c>
      <c r="BC66" s="9">
        <v>20335.231317105401</v>
      </c>
      <c r="BD66" s="9"/>
      <c r="BE66" s="9">
        <v>19759.745842256798</v>
      </c>
      <c r="BF66" s="9">
        <v>20841.430987917371</v>
      </c>
      <c r="BG66" s="9">
        <v>22087.791894470163</v>
      </c>
      <c r="BH66" s="13">
        <v>24510.63150097568</v>
      </c>
      <c r="BJ66" s="9">
        <v>24772.158501482449</v>
      </c>
      <c r="BK66" s="9">
        <v>26455.569075959578</v>
      </c>
      <c r="BL66" s="9">
        <v>27124.880076383233</v>
      </c>
    </row>
    <row r="67" spans="1:66" hidden="1" outlineLevel="1" x14ac:dyDescent="0.25"/>
    <row r="68" spans="1:66" hidden="1" outlineLevel="1" x14ac:dyDescent="0.25">
      <c r="A68" s="126"/>
      <c r="B68" s="132">
        <v>2011</v>
      </c>
      <c r="C68" s="132"/>
      <c r="D68" s="132"/>
      <c r="E68" s="133"/>
      <c r="F68" s="134"/>
      <c r="G68" s="136">
        <v>2012</v>
      </c>
      <c r="H68" s="137"/>
      <c r="I68" s="137"/>
      <c r="J68" s="138"/>
      <c r="K68" s="125"/>
      <c r="L68" s="129">
        <v>2013</v>
      </c>
      <c r="M68" s="129"/>
      <c r="N68" s="129"/>
      <c r="O68" s="130"/>
      <c r="P68" s="122"/>
      <c r="Q68" s="124">
        <v>2014</v>
      </c>
      <c r="R68" s="124"/>
      <c r="S68" s="124"/>
      <c r="T68" s="125"/>
      <c r="U68" s="122"/>
      <c r="V68" s="124">
        <v>2015</v>
      </c>
      <c r="W68" s="124"/>
      <c r="X68" s="124"/>
      <c r="Y68" s="125"/>
      <c r="Z68" s="122"/>
      <c r="AA68" s="124">
        <v>2016</v>
      </c>
      <c r="AB68" s="124"/>
      <c r="AC68" s="124"/>
      <c r="AD68" s="125"/>
      <c r="AE68" s="122"/>
      <c r="AF68" s="124">
        <v>2017</v>
      </c>
      <c r="AG68" s="124"/>
      <c r="AH68" s="124"/>
      <c r="AI68" s="125"/>
      <c r="AJ68" s="122"/>
      <c r="AK68" s="124">
        <v>2018</v>
      </c>
      <c r="AL68" s="124"/>
      <c r="AM68" s="124"/>
      <c r="AN68" s="125"/>
      <c r="AO68" s="122"/>
      <c r="AP68" s="124">
        <v>2019</v>
      </c>
      <c r="AQ68" s="124"/>
      <c r="AR68" s="124"/>
      <c r="AS68" s="125"/>
      <c r="AT68" s="122"/>
      <c r="AU68" s="124">
        <v>2020</v>
      </c>
      <c r="AV68" s="124"/>
      <c r="AW68" s="124"/>
      <c r="AX68" s="125"/>
      <c r="AY68" s="122"/>
      <c r="AZ68" s="124">
        <v>2021</v>
      </c>
      <c r="BA68" s="124"/>
      <c r="BB68" s="124"/>
      <c r="BC68" s="125"/>
      <c r="BD68" s="122"/>
      <c r="BE68" s="124">
        <v>2022</v>
      </c>
      <c r="BF68" s="124"/>
      <c r="BG68" s="124"/>
      <c r="BH68" s="125"/>
      <c r="BI68" s="122">
        <v>2022</v>
      </c>
      <c r="BJ68" s="124">
        <v>2023</v>
      </c>
      <c r="BK68" s="124"/>
      <c r="BL68" s="124"/>
      <c r="BM68" s="125"/>
      <c r="BN68" s="148">
        <v>2023</v>
      </c>
    </row>
    <row r="69" spans="1:66" hidden="1" outlineLevel="1" x14ac:dyDescent="0.25">
      <c r="A69" s="127"/>
      <c r="B69" s="14" t="s">
        <v>0</v>
      </c>
      <c r="C69" s="14" t="s">
        <v>1</v>
      </c>
      <c r="D69" s="14" t="s">
        <v>2</v>
      </c>
      <c r="E69" s="14" t="s">
        <v>3</v>
      </c>
      <c r="F69" s="135"/>
      <c r="G69" s="15" t="s">
        <v>0</v>
      </c>
      <c r="H69" s="15" t="s">
        <v>1</v>
      </c>
      <c r="I69" s="15" t="s">
        <v>2</v>
      </c>
      <c r="J69" s="15" t="s">
        <v>3</v>
      </c>
      <c r="K69" s="128"/>
      <c r="L69" s="15" t="s">
        <v>0</v>
      </c>
      <c r="M69" s="15" t="s">
        <v>1</v>
      </c>
      <c r="N69" s="15" t="s">
        <v>2</v>
      </c>
      <c r="O69" s="15" t="s">
        <v>3</v>
      </c>
      <c r="P69" s="128"/>
      <c r="Q69" s="14" t="s">
        <v>0</v>
      </c>
      <c r="R69" s="14" t="s">
        <v>1</v>
      </c>
      <c r="S69" s="14" t="s">
        <v>2</v>
      </c>
      <c r="T69" s="14" t="s">
        <v>3</v>
      </c>
      <c r="U69" s="128"/>
      <c r="V69" s="14" t="s">
        <v>0</v>
      </c>
      <c r="W69" s="14" t="s">
        <v>1</v>
      </c>
      <c r="X69" s="14" t="s">
        <v>2</v>
      </c>
      <c r="Y69" s="14" t="s">
        <v>3</v>
      </c>
      <c r="Z69" s="128"/>
      <c r="AA69" s="14" t="s">
        <v>0</v>
      </c>
      <c r="AB69" s="14" t="s">
        <v>1</v>
      </c>
      <c r="AC69" s="14" t="s">
        <v>2</v>
      </c>
      <c r="AD69" s="14" t="s">
        <v>3</v>
      </c>
      <c r="AE69" s="128"/>
      <c r="AF69" s="14" t="s">
        <v>0</v>
      </c>
      <c r="AG69" s="14" t="s">
        <v>1</v>
      </c>
      <c r="AH69" s="14" t="s">
        <v>2</v>
      </c>
      <c r="AI69" s="14" t="s">
        <v>3</v>
      </c>
      <c r="AJ69" s="128"/>
      <c r="AK69" s="14" t="s">
        <v>0</v>
      </c>
      <c r="AL69" s="14" t="s">
        <v>1</v>
      </c>
      <c r="AM69" s="14" t="s">
        <v>2</v>
      </c>
      <c r="AN69" s="14" t="s">
        <v>3</v>
      </c>
      <c r="AO69" s="128"/>
      <c r="AP69" s="14" t="s">
        <v>0</v>
      </c>
      <c r="AQ69" s="14" t="s">
        <v>1</v>
      </c>
      <c r="AR69" s="14" t="s">
        <v>2</v>
      </c>
      <c r="AS69" s="14" t="s">
        <v>3</v>
      </c>
      <c r="AT69" s="123"/>
      <c r="AU69" s="14" t="s">
        <v>0</v>
      </c>
      <c r="AV69" s="14" t="s">
        <v>1</v>
      </c>
      <c r="AW69" s="14" t="s">
        <v>2</v>
      </c>
      <c r="AX69" s="14" t="s">
        <v>3</v>
      </c>
      <c r="AY69" s="123"/>
      <c r="AZ69" s="14" t="s">
        <v>0</v>
      </c>
      <c r="BA69" s="14" t="s">
        <v>1</v>
      </c>
      <c r="BB69" s="14" t="s">
        <v>2</v>
      </c>
      <c r="BC69" s="14" t="s">
        <v>3</v>
      </c>
      <c r="BD69" s="123"/>
      <c r="BE69" s="14" t="s">
        <v>0</v>
      </c>
      <c r="BF69" s="14" t="s">
        <v>1</v>
      </c>
      <c r="BG69" s="14" t="s">
        <v>2</v>
      </c>
      <c r="BH69" s="14" t="s">
        <v>3</v>
      </c>
      <c r="BI69" s="123"/>
      <c r="BJ69" s="96" t="s">
        <v>0</v>
      </c>
      <c r="BK69" s="96" t="s">
        <v>1</v>
      </c>
      <c r="BL69" s="96" t="s">
        <v>2</v>
      </c>
      <c r="BM69" s="96" t="s">
        <v>3</v>
      </c>
      <c r="BN69" s="149"/>
    </row>
    <row r="70" spans="1:66" ht="30" hidden="1" outlineLevel="1" x14ac:dyDescent="0.25">
      <c r="A70" s="39" t="s">
        <v>20</v>
      </c>
      <c r="B70" s="9">
        <v>5883.9790000000003</v>
      </c>
      <c r="C70" s="9">
        <v>6061.1490000000003</v>
      </c>
      <c r="D70" s="9">
        <v>6496.3869999999997</v>
      </c>
      <c r="E70" s="9">
        <v>6793.335</v>
      </c>
      <c r="F70" s="9"/>
      <c r="G70" s="9">
        <v>6877.2950000000001</v>
      </c>
      <c r="H70" s="9">
        <v>7048.3549999999996</v>
      </c>
      <c r="I70" s="9">
        <v>7158.9430000000002</v>
      </c>
      <c r="J70" s="9">
        <v>7423.1109999999999</v>
      </c>
      <c r="K70" s="9"/>
      <c r="L70" s="9">
        <v>7473.165</v>
      </c>
      <c r="M70" s="9">
        <v>7646.3509999999997</v>
      </c>
      <c r="N70" s="9">
        <v>7811.6390000000001</v>
      </c>
      <c r="O70" s="9">
        <v>7989.4139999999998</v>
      </c>
      <c r="P70" s="9"/>
      <c r="Q70" s="9">
        <v>8642.9660000000003</v>
      </c>
      <c r="R70" s="9">
        <v>8534.5609999999997</v>
      </c>
      <c r="S70" s="9">
        <v>8528.7839999999997</v>
      </c>
      <c r="T70" s="9">
        <v>8399.8829999999998</v>
      </c>
      <c r="U70" s="9"/>
      <c r="V70" s="9">
        <v>8404.7000000000007</v>
      </c>
      <c r="W70" s="9">
        <v>6984.3829999999998</v>
      </c>
      <c r="X70" s="9">
        <v>7942.7470000000003</v>
      </c>
      <c r="Y70" s="9">
        <v>8793.8960000000006</v>
      </c>
      <c r="Z70" s="9"/>
      <c r="AA70" s="9">
        <v>8767.3480060000002</v>
      </c>
      <c r="AB70" s="9">
        <v>8735.6771879999997</v>
      </c>
      <c r="AC70" s="9">
        <v>8892.0108789999995</v>
      </c>
      <c r="AD70" s="9">
        <v>8943.4434180000007</v>
      </c>
      <c r="AE70" s="9"/>
      <c r="AF70" s="9">
        <v>8741.8850660000007</v>
      </c>
      <c r="AG70" s="9">
        <v>8772.7281710000007</v>
      </c>
      <c r="AH70" s="9">
        <v>9066.8748400000004</v>
      </c>
      <c r="AI70" s="9">
        <v>8457.2224210000004</v>
      </c>
      <c r="AJ70" s="9"/>
      <c r="AK70" s="9">
        <v>8281.8428050000002</v>
      </c>
      <c r="AL70" s="9">
        <v>8292.9148339999992</v>
      </c>
      <c r="AM70" s="9">
        <v>7871.3783919999996</v>
      </c>
      <c r="AN70" s="9">
        <v>8097.9251599999998</v>
      </c>
      <c r="AO70" s="9"/>
      <c r="AP70" s="9">
        <v>7343.0249720000002</v>
      </c>
      <c r="AQ70" s="9">
        <v>7382.3958169999996</v>
      </c>
      <c r="AR70" s="9">
        <v>7476.0038139999997</v>
      </c>
      <c r="AS70" s="9">
        <v>7530.24</v>
      </c>
      <c r="AT70" s="9"/>
      <c r="AU70" s="9">
        <v>7769.8992440000002</v>
      </c>
      <c r="AV70" s="9">
        <v>7476.734571</v>
      </c>
      <c r="AW70" s="9">
        <v>7648.0566410000001</v>
      </c>
      <c r="AX70" s="9">
        <v>7499.9867590000003</v>
      </c>
      <c r="AY70" s="9"/>
      <c r="AZ70" s="9">
        <v>7523.3356629999998</v>
      </c>
      <c r="BA70" s="9">
        <v>7728.4323590000004</v>
      </c>
      <c r="BB70" s="9">
        <v>8019.9411660000005</v>
      </c>
      <c r="BC70" s="9">
        <v>8543.1867958104194</v>
      </c>
      <c r="BD70" s="9"/>
      <c r="BE70" s="9">
        <v>8876.5077234019991</v>
      </c>
      <c r="BF70" s="9">
        <v>8946.1009948749997</v>
      </c>
      <c r="BG70" s="9">
        <v>8902.1943103930007</v>
      </c>
      <c r="BH70" s="9">
        <v>9637.4734202349991</v>
      </c>
      <c r="BJ70" s="9">
        <v>9593.7102469550009</v>
      </c>
      <c r="BK70" s="9">
        <v>10027.097990451</v>
      </c>
      <c r="BL70" s="9"/>
    </row>
    <row r="71" spans="1:66" hidden="1" outlineLevel="1" x14ac:dyDescent="0.25"/>
    <row r="72" spans="1:66" hidden="1" outlineLevel="1" x14ac:dyDescent="0.25">
      <c r="A72" s="126"/>
      <c r="B72" s="132">
        <v>2011</v>
      </c>
      <c r="C72" s="132"/>
      <c r="D72" s="132"/>
      <c r="E72" s="133"/>
      <c r="F72" s="134">
        <v>2011</v>
      </c>
      <c r="G72" s="136">
        <v>2012</v>
      </c>
      <c r="H72" s="137"/>
      <c r="I72" s="137"/>
      <c r="J72" s="138"/>
      <c r="K72" s="125">
        <v>2012</v>
      </c>
      <c r="L72" s="129">
        <v>2013</v>
      </c>
      <c r="M72" s="129"/>
      <c r="N72" s="129"/>
      <c r="O72" s="130"/>
      <c r="P72" s="122">
        <v>2013</v>
      </c>
      <c r="Q72" s="124">
        <v>2014</v>
      </c>
      <c r="R72" s="124"/>
      <c r="S72" s="124"/>
      <c r="T72" s="125"/>
      <c r="U72" s="122">
        <v>2014</v>
      </c>
      <c r="V72" s="124">
        <v>2015</v>
      </c>
      <c r="W72" s="124"/>
      <c r="X72" s="124"/>
      <c r="Y72" s="125"/>
      <c r="Z72" s="122">
        <v>2015</v>
      </c>
      <c r="AA72" s="140">
        <v>2016</v>
      </c>
      <c r="AB72" s="129"/>
      <c r="AC72" s="129"/>
      <c r="AD72" s="130"/>
      <c r="AE72" s="122">
        <v>2016</v>
      </c>
      <c r="AF72" s="140">
        <v>2017</v>
      </c>
      <c r="AG72" s="129"/>
      <c r="AH72" s="129"/>
      <c r="AI72" s="130"/>
      <c r="AJ72" s="122">
        <v>2017</v>
      </c>
      <c r="AK72" s="140">
        <v>2018</v>
      </c>
      <c r="AL72" s="129"/>
      <c r="AM72" s="129"/>
      <c r="AN72" s="130"/>
      <c r="AO72" s="122">
        <v>2018</v>
      </c>
      <c r="AP72" s="140">
        <v>2019</v>
      </c>
      <c r="AQ72" s="129"/>
      <c r="AR72" s="129"/>
      <c r="AS72" s="130"/>
      <c r="AT72" s="122">
        <v>2019</v>
      </c>
      <c r="AU72" s="124">
        <v>2020</v>
      </c>
      <c r="AV72" s="124"/>
      <c r="AW72" s="124"/>
      <c r="AX72" s="125"/>
      <c r="AY72" s="122">
        <v>2020</v>
      </c>
      <c r="AZ72" s="124">
        <v>2021</v>
      </c>
      <c r="BA72" s="124"/>
      <c r="BB72" s="124"/>
      <c r="BC72" s="125"/>
      <c r="BD72" s="147">
        <v>2021</v>
      </c>
      <c r="BE72" s="124">
        <v>2022</v>
      </c>
      <c r="BF72" s="124"/>
      <c r="BG72" s="124"/>
      <c r="BH72" s="125"/>
      <c r="BI72" s="147">
        <v>2022</v>
      </c>
      <c r="BJ72" s="124">
        <v>2023</v>
      </c>
      <c r="BK72" s="124"/>
      <c r="BL72" s="124"/>
      <c r="BM72" s="125"/>
      <c r="BN72" s="148">
        <v>2023</v>
      </c>
    </row>
    <row r="73" spans="1:66" hidden="1" outlineLevel="1" x14ac:dyDescent="0.25">
      <c r="A73" s="127"/>
      <c r="B73" s="14" t="s">
        <v>0</v>
      </c>
      <c r="C73" s="14" t="s">
        <v>1</v>
      </c>
      <c r="D73" s="14" t="s">
        <v>2</v>
      </c>
      <c r="E73" s="14" t="s">
        <v>3</v>
      </c>
      <c r="F73" s="135"/>
      <c r="G73" s="15" t="s">
        <v>0</v>
      </c>
      <c r="H73" s="15" t="s">
        <v>1</v>
      </c>
      <c r="I73" s="15" t="s">
        <v>2</v>
      </c>
      <c r="J73" s="15" t="s">
        <v>3</v>
      </c>
      <c r="K73" s="128"/>
      <c r="L73" s="15" t="s">
        <v>0</v>
      </c>
      <c r="M73" s="15" t="s">
        <v>1</v>
      </c>
      <c r="N73" s="15" t="s">
        <v>2</v>
      </c>
      <c r="O73" s="15" t="s">
        <v>3</v>
      </c>
      <c r="P73" s="128"/>
      <c r="Q73" s="14" t="s">
        <v>0</v>
      </c>
      <c r="R73" s="14" t="s">
        <v>1</v>
      </c>
      <c r="S73" s="14" t="s">
        <v>2</v>
      </c>
      <c r="T73" s="14" t="s">
        <v>3</v>
      </c>
      <c r="U73" s="128"/>
      <c r="V73" s="14" t="s">
        <v>0</v>
      </c>
      <c r="W73" s="14" t="s">
        <v>1</v>
      </c>
      <c r="X73" s="14" t="s">
        <v>2</v>
      </c>
      <c r="Y73" s="14" t="s">
        <v>3</v>
      </c>
      <c r="Z73" s="128"/>
      <c r="AA73" s="14" t="s">
        <v>0</v>
      </c>
      <c r="AB73" s="14" t="s">
        <v>1</v>
      </c>
      <c r="AC73" s="14" t="s">
        <v>2</v>
      </c>
      <c r="AD73" s="14" t="s">
        <v>3</v>
      </c>
      <c r="AE73" s="123"/>
      <c r="AF73" s="14" t="s">
        <v>0</v>
      </c>
      <c r="AG73" s="14" t="s">
        <v>1</v>
      </c>
      <c r="AH73" s="14" t="s">
        <v>2</v>
      </c>
      <c r="AI73" s="14" t="s">
        <v>3</v>
      </c>
      <c r="AJ73" s="123"/>
      <c r="AK73" s="14" t="s">
        <v>0</v>
      </c>
      <c r="AL73" s="14" t="s">
        <v>1</v>
      </c>
      <c r="AM73" s="14" t="s">
        <v>2</v>
      </c>
      <c r="AN73" s="14" t="s">
        <v>3</v>
      </c>
      <c r="AO73" s="123"/>
      <c r="AP73" s="14" t="s">
        <v>0</v>
      </c>
      <c r="AQ73" s="14" t="s">
        <v>1</v>
      </c>
      <c r="AR73" s="14" t="s">
        <v>2</v>
      </c>
      <c r="AS73" s="14" t="s">
        <v>3</v>
      </c>
      <c r="AT73" s="123"/>
      <c r="AU73" s="14" t="s">
        <v>0</v>
      </c>
      <c r="AV73" s="14" t="s">
        <v>1</v>
      </c>
      <c r="AW73" s="14" t="s">
        <v>2</v>
      </c>
      <c r="AX73" s="14" t="s">
        <v>3</v>
      </c>
      <c r="AY73" s="123"/>
      <c r="AZ73" s="14" t="s">
        <v>0</v>
      </c>
      <c r="BA73" s="14" t="s">
        <v>1</v>
      </c>
      <c r="BB73" s="14" t="s">
        <v>2</v>
      </c>
      <c r="BC73" s="14" t="s">
        <v>3</v>
      </c>
      <c r="BD73" s="187"/>
      <c r="BE73" s="109" t="s">
        <v>0</v>
      </c>
      <c r="BF73" s="109" t="s">
        <v>1</v>
      </c>
      <c r="BG73" s="109" t="s">
        <v>2</v>
      </c>
      <c r="BH73" s="109" t="s">
        <v>3</v>
      </c>
      <c r="BI73" s="187"/>
      <c r="BJ73" s="97" t="s">
        <v>0</v>
      </c>
      <c r="BK73" s="97" t="s">
        <v>1</v>
      </c>
      <c r="BL73" s="97" t="s">
        <v>2</v>
      </c>
      <c r="BM73" s="97" t="s">
        <v>3</v>
      </c>
      <c r="BN73" s="149"/>
    </row>
    <row r="74" spans="1:66" ht="30" hidden="1" outlineLevel="1" x14ac:dyDescent="0.25">
      <c r="A74" s="85" t="s">
        <v>36</v>
      </c>
      <c r="B74" s="9">
        <v>1534223.1453420001</v>
      </c>
      <c r="C74" s="9">
        <v>3568573.86021552</v>
      </c>
      <c r="D74" s="9">
        <v>5516136.5988697596</v>
      </c>
      <c r="E74" s="9">
        <v>7825283.28018835</v>
      </c>
      <c r="F74" s="70">
        <v>7825283.28018835</v>
      </c>
      <c r="G74" s="71">
        <v>1814663.5265828001</v>
      </c>
      <c r="H74" s="71">
        <v>4187411.1151860999</v>
      </c>
      <c r="I74" s="71">
        <v>6008345.5191106005</v>
      </c>
      <c r="J74" s="71">
        <v>8199697.2570019001</v>
      </c>
      <c r="K74" s="9">
        <v>8199697.2570019001</v>
      </c>
      <c r="L74" s="9">
        <v>1970750.8782375301</v>
      </c>
      <c r="M74" s="9">
        <v>4283764.2206978602</v>
      </c>
      <c r="N74" s="9">
        <v>6273339.451429219</v>
      </c>
      <c r="O74" s="9">
        <v>8766006.0329163</v>
      </c>
      <c r="P74" s="9">
        <v>8766006.0329163</v>
      </c>
      <c r="Q74" s="9">
        <v>2119298.4839560003</v>
      </c>
      <c r="R74" s="9">
        <v>4492068.4275439102</v>
      </c>
      <c r="S74" s="9">
        <v>6673939.9120141808</v>
      </c>
      <c r="T74" s="9">
        <v>9298582.9706088006</v>
      </c>
      <c r="U74" s="9">
        <v>9298582.9706088006</v>
      </c>
      <c r="V74" s="9">
        <v>1829801.8226466002</v>
      </c>
      <c r="W74" s="9">
        <v>3309773.9215249005</v>
      </c>
      <c r="X74" s="9">
        <v>4882614.5002281005</v>
      </c>
      <c r="Y74" s="9">
        <v>7271029.6803131001</v>
      </c>
      <c r="Z74" s="9">
        <v>7271029.6803131001</v>
      </c>
      <c r="AA74" s="9">
        <v>1907301.3328563995</v>
      </c>
      <c r="AB74" s="9">
        <v>3896709.8044744404</v>
      </c>
      <c r="AC74" s="9">
        <v>5881979.6219185283</v>
      </c>
      <c r="AD74" s="9">
        <v>8278114.5832938002</v>
      </c>
      <c r="AE74" s="9">
        <v>8278114.5832938002</v>
      </c>
      <c r="AF74" s="9">
        <v>2351291.7883557999</v>
      </c>
      <c r="AG74" s="9">
        <v>4788265.7719031004</v>
      </c>
      <c r="AH74" s="9">
        <v>6874759.9115827996</v>
      </c>
      <c r="AI74" s="9">
        <v>10895249.310418399</v>
      </c>
      <c r="AJ74" s="9">
        <v>10895249.310418399</v>
      </c>
      <c r="AK74" s="9">
        <v>2463376.5680288998</v>
      </c>
      <c r="AL74" s="9">
        <v>5514071.3617793005</v>
      </c>
      <c r="AM74" s="9">
        <v>8396086.1576051991</v>
      </c>
      <c r="AN74" s="9">
        <v>12185809.672776299</v>
      </c>
      <c r="AO74" s="9">
        <v>12185809.672776299</v>
      </c>
      <c r="AP74" s="9">
        <v>3027422.2078920999</v>
      </c>
      <c r="AQ74" s="9">
        <v>6307692.0339158</v>
      </c>
      <c r="AR74" s="9">
        <v>9389069.4039309137</v>
      </c>
      <c r="AS74" s="9">
        <v>13385237.682114199</v>
      </c>
      <c r="AT74" s="9">
        <v>13385237.682114199</v>
      </c>
      <c r="AU74" s="9">
        <v>2910170.934014</v>
      </c>
      <c r="AV74" s="9">
        <v>5726620.2313692812</v>
      </c>
      <c r="AW74" s="9">
        <v>8055648.158465201</v>
      </c>
      <c r="AX74" s="9">
        <v>11174549.78041056</v>
      </c>
      <c r="AY74" s="9">
        <v>11174549.78041056</v>
      </c>
      <c r="AZ74" s="9">
        <v>1961192.1487804395</v>
      </c>
      <c r="BA74" s="9">
        <v>5409758.8582040397</v>
      </c>
      <c r="BB74" s="9">
        <v>9472490.6709925588</v>
      </c>
      <c r="BC74" s="9">
        <v>15207569.805264901</v>
      </c>
      <c r="BD74" s="9">
        <v>14809344.277158901</v>
      </c>
      <c r="BE74" s="9">
        <v>4354845.2946803411</v>
      </c>
      <c r="BF74" s="9">
        <v>12140405.530300001</v>
      </c>
      <c r="BG74" s="9">
        <v>16463379.791999999</v>
      </c>
      <c r="BH74" s="9">
        <v>24163246.648205459</v>
      </c>
      <c r="BI74" s="70">
        <v>24163246.648205459</v>
      </c>
      <c r="BJ74" s="70">
        <v>6014528.3899415806</v>
      </c>
      <c r="BK74" s="12">
        <v>12891807.375899995</v>
      </c>
      <c r="BL74" s="12"/>
      <c r="BM74" s="27"/>
      <c r="BN74" s="27"/>
    </row>
    <row r="75" spans="1:66" hidden="1" outlineLevel="1" x14ac:dyDescent="0.25">
      <c r="A75" s="86"/>
      <c r="B75" s="77"/>
      <c r="C75" s="77"/>
      <c r="D75" s="77"/>
      <c r="E75" s="71"/>
      <c r="F75" s="78"/>
      <c r="G75" s="79"/>
      <c r="H75" s="79"/>
      <c r="I75" s="79"/>
      <c r="J75" s="79"/>
      <c r="K75" s="80"/>
      <c r="L75" s="77"/>
      <c r="M75" s="77"/>
      <c r="N75" s="77"/>
      <c r="O75" s="71"/>
      <c r="P75" s="81"/>
      <c r="Q75" s="82"/>
      <c r="R75" s="82"/>
      <c r="S75" s="82"/>
      <c r="T75" s="80"/>
      <c r="U75" s="81"/>
      <c r="V75" s="82"/>
      <c r="W75" s="82"/>
      <c r="X75" s="82"/>
      <c r="Y75" s="80"/>
      <c r="Z75" s="81"/>
      <c r="AA75" s="70"/>
      <c r="AB75" s="77"/>
      <c r="AC75" s="77"/>
      <c r="AD75" s="71"/>
      <c r="AE75" s="81"/>
      <c r="AF75" s="70"/>
      <c r="AG75" s="77"/>
      <c r="AH75" s="77"/>
      <c r="AI75" s="71"/>
      <c r="AJ75" s="81"/>
      <c r="AK75" s="70"/>
      <c r="AL75" s="77"/>
      <c r="AM75" s="77"/>
      <c r="AN75" s="71"/>
      <c r="AO75" s="81"/>
      <c r="AP75" s="70"/>
      <c r="AQ75" s="77"/>
      <c r="AR75" s="77"/>
      <c r="AS75" s="71"/>
      <c r="AT75" s="81"/>
      <c r="AU75" s="82"/>
      <c r="AV75" s="82"/>
      <c r="AW75" s="82"/>
      <c r="AX75" s="80"/>
      <c r="AY75" s="81"/>
      <c r="AZ75" s="82"/>
      <c r="BA75" s="82"/>
      <c r="BB75" s="82"/>
      <c r="BC75" s="80"/>
      <c r="BD75" s="78"/>
      <c r="BE75" s="82"/>
      <c r="BF75" s="82"/>
      <c r="BG75" s="82"/>
      <c r="BH75" s="80"/>
      <c r="BI75" s="78"/>
      <c r="BJ75" s="12"/>
      <c r="BK75" s="12"/>
      <c r="BL75" s="27"/>
      <c r="BM75" s="27"/>
      <c r="BN75" s="27"/>
    </row>
    <row r="76" spans="1:66" hidden="1" outlineLevel="1" x14ac:dyDescent="0.25">
      <c r="A76" s="143"/>
      <c r="B76" s="132">
        <v>2011</v>
      </c>
      <c r="C76" s="132"/>
      <c r="D76" s="132"/>
      <c r="E76" s="133"/>
      <c r="F76" s="134">
        <v>2011</v>
      </c>
      <c r="G76" s="136">
        <v>2012</v>
      </c>
      <c r="H76" s="137"/>
      <c r="I76" s="137"/>
      <c r="J76" s="138"/>
      <c r="K76" s="125">
        <v>2012</v>
      </c>
      <c r="L76" s="129">
        <v>2013</v>
      </c>
      <c r="M76" s="129"/>
      <c r="N76" s="129"/>
      <c r="O76" s="130"/>
      <c r="P76" s="122">
        <v>2013</v>
      </c>
      <c r="Q76" s="124">
        <v>2014</v>
      </c>
      <c r="R76" s="124"/>
      <c r="S76" s="124"/>
      <c r="T76" s="125"/>
      <c r="U76" s="122">
        <v>2014</v>
      </c>
      <c r="V76" s="124">
        <v>2015</v>
      </c>
      <c r="W76" s="124"/>
      <c r="X76" s="124"/>
      <c r="Y76" s="125"/>
      <c r="Z76" s="122">
        <v>2015</v>
      </c>
      <c r="AA76" s="140">
        <v>2016</v>
      </c>
      <c r="AB76" s="129"/>
      <c r="AC76" s="129"/>
      <c r="AD76" s="130"/>
      <c r="AE76" s="122">
        <v>2016</v>
      </c>
      <c r="AF76" s="140">
        <v>2017</v>
      </c>
      <c r="AG76" s="129"/>
      <c r="AH76" s="129"/>
      <c r="AI76" s="130"/>
      <c r="AJ76" s="122">
        <v>2017</v>
      </c>
      <c r="AK76" s="140">
        <v>2018</v>
      </c>
      <c r="AL76" s="129"/>
      <c r="AM76" s="129"/>
      <c r="AN76" s="130"/>
      <c r="AO76" s="122">
        <v>2018</v>
      </c>
      <c r="AP76" s="140">
        <v>2019</v>
      </c>
      <c r="AQ76" s="129"/>
      <c r="AR76" s="129"/>
      <c r="AS76" s="130"/>
      <c r="AT76" s="122">
        <v>2019</v>
      </c>
      <c r="AU76" s="124">
        <v>2020</v>
      </c>
      <c r="AV76" s="124"/>
      <c r="AW76" s="124"/>
      <c r="AX76" s="125"/>
      <c r="AY76" s="122">
        <v>2020</v>
      </c>
      <c r="AZ76" s="124">
        <v>2021</v>
      </c>
      <c r="BA76" s="124"/>
      <c r="BB76" s="124"/>
      <c r="BC76" s="125"/>
      <c r="BD76" s="147">
        <v>2021</v>
      </c>
      <c r="BE76" s="124">
        <v>2022</v>
      </c>
      <c r="BF76" s="124"/>
      <c r="BG76" s="124"/>
      <c r="BH76" s="125"/>
      <c r="BI76" s="147">
        <v>2022</v>
      </c>
      <c r="BJ76" s="124">
        <v>2023</v>
      </c>
      <c r="BK76" s="124"/>
      <c r="BL76" s="124"/>
      <c r="BM76" s="125"/>
      <c r="BN76" s="148">
        <v>2023</v>
      </c>
    </row>
    <row r="77" spans="1:66" hidden="1" outlineLevel="1" x14ac:dyDescent="0.25">
      <c r="A77" s="144"/>
      <c r="B77" s="14" t="s">
        <v>0</v>
      </c>
      <c r="C77" s="14" t="s">
        <v>1</v>
      </c>
      <c r="D77" s="14" t="s">
        <v>2</v>
      </c>
      <c r="E77" s="14" t="s">
        <v>3</v>
      </c>
      <c r="F77" s="135"/>
      <c r="G77" s="15" t="s">
        <v>0</v>
      </c>
      <c r="H77" s="15" t="s">
        <v>1</v>
      </c>
      <c r="I77" s="15" t="s">
        <v>2</v>
      </c>
      <c r="J77" s="15" t="s">
        <v>3</v>
      </c>
      <c r="K77" s="128"/>
      <c r="L77" s="15" t="s">
        <v>0</v>
      </c>
      <c r="M77" s="15" t="s">
        <v>1</v>
      </c>
      <c r="N77" s="15" t="s">
        <v>2</v>
      </c>
      <c r="O77" s="15" t="s">
        <v>3</v>
      </c>
      <c r="P77" s="128"/>
      <c r="Q77" s="14" t="s">
        <v>0</v>
      </c>
      <c r="R77" s="14" t="s">
        <v>1</v>
      </c>
      <c r="S77" s="14" t="s">
        <v>2</v>
      </c>
      <c r="T77" s="14" t="s">
        <v>3</v>
      </c>
      <c r="U77" s="128"/>
      <c r="V77" s="14" t="s">
        <v>0</v>
      </c>
      <c r="W77" s="14" t="s">
        <v>1</v>
      </c>
      <c r="X77" s="14" t="s">
        <v>2</v>
      </c>
      <c r="Y77" s="14" t="s">
        <v>3</v>
      </c>
      <c r="Z77" s="128"/>
      <c r="AA77" s="14" t="s">
        <v>0</v>
      </c>
      <c r="AB77" s="14" t="s">
        <v>1</v>
      </c>
      <c r="AC77" s="14" t="s">
        <v>2</v>
      </c>
      <c r="AD77" s="14" t="s">
        <v>3</v>
      </c>
      <c r="AE77" s="123"/>
      <c r="AF77" s="14" t="s">
        <v>0</v>
      </c>
      <c r="AG77" s="14" t="s">
        <v>1</v>
      </c>
      <c r="AH77" s="14" t="s">
        <v>2</v>
      </c>
      <c r="AI77" s="14" t="s">
        <v>3</v>
      </c>
      <c r="AJ77" s="123"/>
      <c r="AK77" s="14" t="s">
        <v>0</v>
      </c>
      <c r="AL77" s="14" t="s">
        <v>1</v>
      </c>
      <c r="AM77" s="14" t="s">
        <v>2</v>
      </c>
      <c r="AN77" s="14" t="s">
        <v>3</v>
      </c>
      <c r="AO77" s="123"/>
      <c r="AP77" s="14" t="s">
        <v>0</v>
      </c>
      <c r="AQ77" s="14" t="s">
        <v>1</v>
      </c>
      <c r="AR77" s="14" t="s">
        <v>2</v>
      </c>
      <c r="AS77" s="14" t="s">
        <v>3</v>
      </c>
      <c r="AT77" s="123"/>
      <c r="AU77" s="14" t="s">
        <v>0</v>
      </c>
      <c r="AV77" s="14" t="s">
        <v>1</v>
      </c>
      <c r="AW77" s="14" t="s">
        <v>2</v>
      </c>
      <c r="AX77" s="14" t="s">
        <v>3</v>
      </c>
      <c r="AY77" s="123"/>
      <c r="AZ77" s="14" t="s">
        <v>0</v>
      </c>
      <c r="BA77" s="14" t="s">
        <v>1</v>
      </c>
      <c r="BB77" s="14" t="s">
        <v>2</v>
      </c>
      <c r="BC77" s="14" t="s">
        <v>3</v>
      </c>
      <c r="BD77" s="187"/>
      <c r="BE77" s="109" t="s">
        <v>0</v>
      </c>
      <c r="BF77" s="109" t="s">
        <v>1</v>
      </c>
      <c r="BG77" s="109" t="s">
        <v>2</v>
      </c>
      <c r="BH77" s="109" t="s">
        <v>3</v>
      </c>
      <c r="BI77" s="187"/>
      <c r="BJ77" s="97" t="s">
        <v>0</v>
      </c>
      <c r="BK77" s="97" t="s">
        <v>1</v>
      </c>
      <c r="BL77" s="97" t="s">
        <v>2</v>
      </c>
      <c r="BM77" s="97" t="s">
        <v>3</v>
      </c>
      <c r="BN77" s="149"/>
    </row>
    <row r="78" spans="1:66" ht="30" hidden="1" outlineLevel="1" x14ac:dyDescent="0.25">
      <c r="A78" s="85" t="s">
        <v>37</v>
      </c>
      <c r="B78" s="9">
        <v>1157058.5079417999</v>
      </c>
      <c r="C78" s="9">
        <v>2367010.2058981997</v>
      </c>
      <c r="D78" s="9">
        <v>3727392.3831802001</v>
      </c>
      <c r="E78" s="9">
        <v>5484727.5887308503</v>
      </c>
      <c r="F78" s="9">
        <v>5484727.5887308503</v>
      </c>
      <c r="G78" s="9">
        <v>1287183.1743971</v>
      </c>
      <c r="H78" s="9">
        <v>2865970.9275255003</v>
      </c>
      <c r="I78" s="9">
        <v>4429904.6377167003</v>
      </c>
      <c r="J78" s="9">
        <v>6343635.3165099397</v>
      </c>
      <c r="K78" s="9">
        <v>6343635.3165099397</v>
      </c>
      <c r="L78" s="9">
        <v>1382757.8777425999</v>
      </c>
      <c r="M78" s="9">
        <v>3127503.3818562003</v>
      </c>
      <c r="N78" s="9">
        <v>4905274.7253293004</v>
      </c>
      <c r="O78" s="9">
        <v>6948271.6749812197</v>
      </c>
      <c r="P78" s="9">
        <v>6948271.6749812197</v>
      </c>
      <c r="Q78" s="9">
        <v>1567683.0208858999</v>
      </c>
      <c r="R78" s="9">
        <v>3668937.9528664001</v>
      </c>
      <c r="S78" s="9">
        <v>5650251.5544413002</v>
      </c>
      <c r="T78" s="9">
        <v>7911174.4002278289</v>
      </c>
      <c r="U78" s="9">
        <v>7911174.4002278289</v>
      </c>
      <c r="V78" s="9">
        <v>1700225.4377586001</v>
      </c>
      <c r="W78" s="9">
        <v>3804665.7419097996</v>
      </c>
      <c r="X78" s="9">
        <v>5840274.9186100001</v>
      </c>
      <c r="Y78" s="9">
        <v>8180039.5720720002</v>
      </c>
      <c r="Z78" s="9">
        <v>8180039.5720720002</v>
      </c>
      <c r="AA78" s="9">
        <v>2185195.2891695001</v>
      </c>
      <c r="AB78" s="9">
        <v>4400590.5102979997</v>
      </c>
      <c r="AC78" s="9">
        <v>6655193.1479369998</v>
      </c>
      <c r="AD78" s="9">
        <v>9607740.0699345712</v>
      </c>
      <c r="AE78" s="9">
        <v>9607740.0699345712</v>
      </c>
      <c r="AF78" s="9">
        <v>2150492.8651041999</v>
      </c>
      <c r="AG78" s="9">
        <v>4729827.2914840998</v>
      </c>
      <c r="AH78" s="9">
        <v>9442312.3513968997</v>
      </c>
      <c r="AI78" s="9">
        <v>12514561.171014041</v>
      </c>
      <c r="AJ78" s="9">
        <v>12514561.171014041</v>
      </c>
      <c r="AK78" s="9">
        <v>2419992.9602474999</v>
      </c>
      <c r="AL78" s="9">
        <v>5140201.8778380994</v>
      </c>
      <c r="AM78" s="9">
        <v>8143403.2118447004</v>
      </c>
      <c r="AN78" s="9">
        <v>11330669.5828296</v>
      </c>
      <c r="AO78" s="9">
        <v>11330669.58282958</v>
      </c>
      <c r="AP78" s="9">
        <v>2839814.0899854004</v>
      </c>
      <c r="AQ78" s="9">
        <v>6089766.3251895001</v>
      </c>
      <c r="AR78" s="9">
        <v>9600515.0318448097</v>
      </c>
      <c r="AS78" s="9">
        <v>13704960.414697999</v>
      </c>
      <c r="AT78" s="9">
        <v>13704960.414697999</v>
      </c>
      <c r="AU78" s="9">
        <v>3184880.1208288097</v>
      </c>
      <c r="AV78" s="9">
        <v>7609968.3574890103</v>
      </c>
      <c r="AW78" s="9">
        <v>11938911.2406618</v>
      </c>
      <c r="AX78" s="9">
        <v>15839312.388908602</v>
      </c>
      <c r="AY78" s="9">
        <v>15839312.388908602</v>
      </c>
      <c r="AZ78" s="9">
        <v>3236526.9844857999</v>
      </c>
      <c r="BA78" s="9">
        <v>7256044.8544274196</v>
      </c>
      <c r="BB78" s="9">
        <v>11336805.708992772</v>
      </c>
      <c r="BC78" s="9">
        <v>18228237.432474677</v>
      </c>
      <c r="BD78" s="9">
        <v>18228237.432474677</v>
      </c>
      <c r="BE78" s="9">
        <v>3832780.1621620404</v>
      </c>
      <c r="BF78" s="9">
        <v>10147432.179000001</v>
      </c>
      <c r="BG78" s="9">
        <v>15579357.207101699</v>
      </c>
      <c r="BH78" s="9">
        <v>22300836.802863188</v>
      </c>
      <c r="BI78" s="70">
        <v>22300836.802863188</v>
      </c>
      <c r="BJ78" s="12">
        <v>5825854.8416799502</v>
      </c>
      <c r="BK78" s="12">
        <v>12754465.907600001</v>
      </c>
      <c r="BL78" s="12"/>
      <c r="BM78" s="27"/>
      <c r="BN78" s="27"/>
    </row>
    <row r="79" spans="1:66" hidden="1" outlineLevel="1" x14ac:dyDescent="0.25">
      <c r="A79" s="84"/>
      <c r="BC79" s="72"/>
      <c r="BH79" s="72"/>
      <c r="BJ79" s="72"/>
    </row>
    <row r="80" spans="1:66" hidden="1" outlineLevel="1" x14ac:dyDescent="0.25">
      <c r="A80" s="143"/>
      <c r="B80" s="132">
        <v>2011</v>
      </c>
      <c r="C80" s="132"/>
      <c r="D80" s="132"/>
      <c r="E80" s="133"/>
      <c r="F80" s="134">
        <v>2011</v>
      </c>
      <c r="G80" s="136">
        <v>2012</v>
      </c>
      <c r="H80" s="137"/>
      <c r="I80" s="137"/>
      <c r="J80" s="138"/>
      <c r="K80" s="125">
        <v>2012</v>
      </c>
      <c r="L80" s="129">
        <v>2013</v>
      </c>
      <c r="M80" s="129"/>
      <c r="N80" s="129"/>
      <c r="O80" s="130"/>
      <c r="P80" s="122">
        <v>2013</v>
      </c>
      <c r="Q80" s="124">
        <v>2014</v>
      </c>
      <c r="R80" s="124"/>
      <c r="S80" s="124"/>
      <c r="T80" s="125"/>
      <c r="U80" s="122">
        <v>2014</v>
      </c>
      <c r="V80" s="124">
        <v>2015</v>
      </c>
      <c r="W80" s="124"/>
      <c r="X80" s="124"/>
      <c r="Y80" s="125"/>
      <c r="Z80" s="122">
        <v>2015</v>
      </c>
      <c r="AA80" s="140">
        <v>2016</v>
      </c>
      <c r="AB80" s="129"/>
      <c r="AC80" s="129"/>
      <c r="AD80" s="130"/>
      <c r="AE80" s="122">
        <v>2016</v>
      </c>
      <c r="AF80" s="140">
        <v>2017</v>
      </c>
      <c r="AG80" s="129"/>
      <c r="AH80" s="129"/>
      <c r="AI80" s="130"/>
      <c r="AJ80" s="122">
        <v>2017</v>
      </c>
      <c r="AK80" s="140">
        <v>2018</v>
      </c>
      <c r="AL80" s="129"/>
      <c r="AM80" s="129"/>
      <c r="AN80" s="130"/>
      <c r="AO80" s="122">
        <v>2018</v>
      </c>
      <c r="AP80" s="140">
        <v>2019</v>
      </c>
      <c r="AQ80" s="129"/>
      <c r="AR80" s="129"/>
      <c r="AS80" s="130"/>
      <c r="AT80" s="122">
        <v>2019</v>
      </c>
      <c r="AU80" s="124">
        <v>2020</v>
      </c>
      <c r="AV80" s="124"/>
      <c r="AW80" s="124"/>
      <c r="AX80" s="125"/>
      <c r="AY80" s="122">
        <v>2020</v>
      </c>
      <c r="AZ80" s="124">
        <v>2021</v>
      </c>
      <c r="BA80" s="124"/>
      <c r="BB80" s="124"/>
      <c r="BC80" s="125"/>
      <c r="BD80" s="122">
        <v>2021</v>
      </c>
      <c r="BE80" s="124">
        <v>2022</v>
      </c>
      <c r="BF80" s="124"/>
      <c r="BG80" s="124"/>
      <c r="BH80" s="125"/>
      <c r="BI80" s="122">
        <v>2022</v>
      </c>
      <c r="BJ80" s="124">
        <v>2023</v>
      </c>
      <c r="BK80" s="124"/>
      <c r="BL80" s="124"/>
      <c r="BM80" s="125"/>
      <c r="BN80" s="122">
        <v>2023</v>
      </c>
    </row>
    <row r="81" spans="1:66" hidden="1" outlineLevel="1" x14ac:dyDescent="0.25">
      <c r="A81" s="144"/>
      <c r="B81" s="14" t="s">
        <v>0</v>
      </c>
      <c r="C81" s="14" t="s">
        <v>1</v>
      </c>
      <c r="D81" s="14" t="s">
        <v>2</v>
      </c>
      <c r="E81" s="14" t="s">
        <v>3</v>
      </c>
      <c r="F81" s="135"/>
      <c r="G81" s="15" t="s">
        <v>0</v>
      </c>
      <c r="H81" s="15" t="s">
        <v>1</v>
      </c>
      <c r="I81" s="15" t="s">
        <v>2</v>
      </c>
      <c r="J81" s="15" t="s">
        <v>3</v>
      </c>
      <c r="K81" s="128"/>
      <c r="L81" s="15" t="s">
        <v>0</v>
      </c>
      <c r="M81" s="15" t="s">
        <v>1</v>
      </c>
      <c r="N81" s="15" t="s">
        <v>2</v>
      </c>
      <c r="O81" s="15" t="s">
        <v>3</v>
      </c>
      <c r="P81" s="128"/>
      <c r="Q81" s="14" t="s">
        <v>0</v>
      </c>
      <c r="R81" s="14" t="s">
        <v>1</v>
      </c>
      <c r="S81" s="14" t="s">
        <v>2</v>
      </c>
      <c r="T81" s="14" t="s">
        <v>3</v>
      </c>
      <c r="U81" s="128"/>
      <c r="V81" s="14" t="s">
        <v>0</v>
      </c>
      <c r="W81" s="14" t="s">
        <v>1</v>
      </c>
      <c r="X81" s="14" t="s">
        <v>2</v>
      </c>
      <c r="Y81" s="14" t="s">
        <v>3</v>
      </c>
      <c r="Z81" s="128"/>
      <c r="AA81" s="14" t="s">
        <v>0</v>
      </c>
      <c r="AB81" s="14" t="s">
        <v>1</v>
      </c>
      <c r="AC81" s="14" t="s">
        <v>2</v>
      </c>
      <c r="AD81" s="14" t="s">
        <v>3</v>
      </c>
      <c r="AE81" s="123"/>
      <c r="AF81" s="14" t="s">
        <v>0</v>
      </c>
      <c r="AG81" s="14" t="s">
        <v>1</v>
      </c>
      <c r="AH81" s="14" t="s">
        <v>2</v>
      </c>
      <c r="AI81" s="14" t="s">
        <v>3</v>
      </c>
      <c r="AJ81" s="123"/>
      <c r="AK81" s="14" t="s">
        <v>0</v>
      </c>
      <c r="AL81" s="14" t="s">
        <v>1</v>
      </c>
      <c r="AM81" s="14" t="s">
        <v>2</v>
      </c>
      <c r="AN81" s="14" t="s">
        <v>3</v>
      </c>
      <c r="AO81" s="123"/>
      <c r="AP81" s="14" t="s">
        <v>0</v>
      </c>
      <c r="AQ81" s="14" t="s">
        <v>1</v>
      </c>
      <c r="AR81" s="14" t="s">
        <v>2</v>
      </c>
      <c r="AS81" s="14" t="s">
        <v>3</v>
      </c>
      <c r="AT81" s="123"/>
      <c r="AU81" s="14" t="s">
        <v>0</v>
      </c>
      <c r="AV81" s="14" t="s">
        <v>1</v>
      </c>
      <c r="AW81" s="14" t="s">
        <v>2</v>
      </c>
      <c r="AX81" s="14" t="s">
        <v>3</v>
      </c>
      <c r="AY81" s="123"/>
      <c r="AZ81" s="14" t="s">
        <v>0</v>
      </c>
      <c r="BA81" s="14" t="s">
        <v>1</v>
      </c>
      <c r="BB81" s="14" t="s">
        <v>2</v>
      </c>
      <c r="BC81" s="14" t="s">
        <v>3</v>
      </c>
      <c r="BD81" s="123"/>
      <c r="BE81" s="120" t="s">
        <v>0</v>
      </c>
      <c r="BF81" s="120" t="s">
        <v>1</v>
      </c>
      <c r="BG81" s="120" t="s">
        <v>2</v>
      </c>
      <c r="BH81" s="120" t="s">
        <v>3</v>
      </c>
      <c r="BI81" s="123"/>
      <c r="BJ81" s="120" t="s">
        <v>0</v>
      </c>
      <c r="BK81" s="120" t="s">
        <v>1</v>
      </c>
      <c r="BL81" s="120" t="s">
        <v>2</v>
      </c>
      <c r="BM81" s="120" t="s">
        <v>3</v>
      </c>
      <c r="BN81" s="123"/>
    </row>
    <row r="82" spans="1:66" hidden="1" outlineLevel="1" x14ac:dyDescent="0.25">
      <c r="A82" s="85" t="s">
        <v>38</v>
      </c>
      <c r="B82" s="9">
        <v>338021.1236234</v>
      </c>
      <c r="C82" s="9">
        <v>1208896.013</v>
      </c>
      <c r="D82" s="9">
        <v>1696447.1329933</v>
      </c>
      <c r="E82" s="9">
        <v>2340555.6914575002</v>
      </c>
      <c r="F82" s="9">
        <v>2340555.6914575002</v>
      </c>
      <c r="G82" s="9">
        <v>575273.84543979994</v>
      </c>
      <c r="H82" s="9">
        <v>1274310.1599999999</v>
      </c>
      <c r="I82" s="9">
        <v>1671963.35</v>
      </c>
      <c r="J82" s="9">
        <v>1856061.9404919101</v>
      </c>
      <c r="K82" s="9">
        <v>1856061.9404919101</v>
      </c>
      <c r="L82" s="9">
        <v>542922.23061970004</v>
      </c>
      <c r="M82" s="9">
        <v>994856.19082270004</v>
      </c>
      <c r="N82" s="9">
        <v>1452076.3030000001</v>
      </c>
      <c r="O82" s="9">
        <v>1817734.3579350798</v>
      </c>
      <c r="P82" s="9">
        <v>1817734.3579350798</v>
      </c>
      <c r="Q82" s="9">
        <v>558425.46179550001</v>
      </c>
      <c r="R82" s="9">
        <v>970986.38170150004</v>
      </c>
      <c r="S82" s="9">
        <v>840663.88734280004</v>
      </c>
      <c r="T82" s="9">
        <v>1387408.5703810006</v>
      </c>
      <c r="U82" s="9">
        <v>1387408.5703810006</v>
      </c>
      <c r="V82" s="9">
        <v>79350.729972300003</v>
      </c>
      <c r="W82" s="9">
        <v>-793035.52758410003</v>
      </c>
      <c r="X82" s="9">
        <v>-1017539.4562065999</v>
      </c>
      <c r="Y82" s="9">
        <v>-909009.89175890002</v>
      </c>
      <c r="Z82" s="9">
        <v>-909009.89175890002</v>
      </c>
      <c r="AA82" s="9">
        <v>-266025.844507</v>
      </c>
      <c r="AB82" s="9">
        <v>-478870.99240589997</v>
      </c>
      <c r="AC82" s="9">
        <v>-738146.49812839995</v>
      </c>
      <c r="AD82" s="9">
        <v>-1329625.4866407702</v>
      </c>
      <c r="AE82" s="9">
        <v>-1329625.4866407702</v>
      </c>
      <c r="AF82" s="9">
        <v>200798.9232515</v>
      </c>
      <c r="AG82" s="9">
        <v>58438.4804191</v>
      </c>
      <c r="AH82" s="9">
        <v>-2567552.4398142002</v>
      </c>
      <c r="AI82" s="9">
        <v>-1618464.2282194386</v>
      </c>
      <c r="AJ82" s="9">
        <v>-1618464.2282194386</v>
      </c>
      <c r="AK82" s="9">
        <v>43383.607781400002</v>
      </c>
      <c r="AL82" s="9">
        <v>373869.48394110001</v>
      </c>
      <c r="AM82" s="9">
        <v>252682.94576049998</v>
      </c>
      <c r="AN82" s="9">
        <v>855140.089946736</v>
      </c>
      <c r="AO82" s="9">
        <v>855140.089946736</v>
      </c>
      <c r="AP82" s="9">
        <v>187608.1179067</v>
      </c>
      <c r="AQ82" s="9">
        <v>217925.70872629998</v>
      </c>
      <c r="AR82" s="9">
        <v>-211445.62791389716</v>
      </c>
      <c r="AS82" s="9">
        <v>-319722.73258380004</v>
      </c>
      <c r="AT82" s="9">
        <v>-319722.73258380004</v>
      </c>
      <c r="AU82" s="9">
        <v>-274709.18681480968</v>
      </c>
      <c r="AV82" s="9">
        <v>-1883348.1261197291</v>
      </c>
      <c r="AW82" s="9">
        <v>-3883263.0821965989</v>
      </c>
      <c r="AX82" s="9">
        <v>-4664762.6084980424</v>
      </c>
      <c r="AY82" s="9">
        <v>-4664762.6084980424</v>
      </c>
      <c r="AZ82" s="9">
        <v>-1275334.8357053604</v>
      </c>
      <c r="BA82" s="9">
        <v>-1846285.9962233799</v>
      </c>
      <c r="BB82" s="9">
        <v>-1864315.038000213</v>
      </c>
      <c r="BC82" s="9">
        <v>-3020667.6272097751</v>
      </c>
      <c r="BD82" s="9">
        <v>-3020667.6272097751</v>
      </c>
      <c r="BE82" s="9">
        <v>522065.13251830079</v>
      </c>
      <c r="BF82" s="9">
        <v>1992973.3512999993</v>
      </c>
      <c r="BG82" s="9">
        <v>884022.58489830047</v>
      </c>
      <c r="BH82" s="9">
        <v>1862409.845342271</v>
      </c>
      <c r="BI82" s="9">
        <v>1862409.845342271</v>
      </c>
      <c r="BJ82" s="9">
        <v>188673.54826163035</v>
      </c>
      <c r="BK82" s="9">
        <v>137341.46829999425</v>
      </c>
      <c r="BL82" s="9"/>
      <c r="BM82" s="9"/>
      <c r="BN82" s="9"/>
    </row>
    <row r="83" spans="1:66" hidden="1" outlineLevel="1" x14ac:dyDescent="0.25">
      <c r="A83" s="84"/>
      <c r="BH83" s="72"/>
    </row>
    <row r="84" spans="1:66" hidden="1" outlineLevel="1" x14ac:dyDescent="0.25">
      <c r="A84" s="126"/>
      <c r="B84" s="132">
        <v>2011</v>
      </c>
      <c r="C84" s="132"/>
      <c r="D84" s="132"/>
      <c r="E84" s="133"/>
      <c r="F84" s="134">
        <v>2011</v>
      </c>
      <c r="G84" s="136">
        <v>2012</v>
      </c>
      <c r="H84" s="137"/>
      <c r="I84" s="137"/>
      <c r="J84" s="138"/>
      <c r="K84" s="125">
        <v>2012</v>
      </c>
      <c r="L84" s="129">
        <v>2013</v>
      </c>
      <c r="M84" s="129"/>
      <c r="N84" s="129"/>
      <c r="O84" s="130"/>
      <c r="P84" s="122">
        <v>2013</v>
      </c>
      <c r="Q84" s="124">
        <v>2014</v>
      </c>
      <c r="R84" s="124"/>
      <c r="S84" s="124"/>
      <c r="T84" s="125"/>
      <c r="U84" s="122">
        <v>2014</v>
      </c>
      <c r="V84" s="124">
        <v>2015</v>
      </c>
      <c r="W84" s="124"/>
      <c r="X84" s="124"/>
      <c r="Y84" s="125"/>
      <c r="Z84" s="122">
        <v>2015</v>
      </c>
      <c r="AA84" s="140">
        <v>2016</v>
      </c>
      <c r="AB84" s="129"/>
      <c r="AC84" s="129"/>
      <c r="AD84" s="130"/>
      <c r="AE84" s="122">
        <v>2016</v>
      </c>
      <c r="AF84" s="140">
        <v>2017</v>
      </c>
      <c r="AG84" s="129"/>
      <c r="AH84" s="129"/>
      <c r="AI84" s="130"/>
      <c r="AJ84" s="122">
        <v>2017</v>
      </c>
      <c r="AK84" s="140">
        <v>2018</v>
      </c>
      <c r="AL84" s="129"/>
      <c r="AM84" s="129"/>
      <c r="AN84" s="130"/>
      <c r="AO84" s="122">
        <v>2018</v>
      </c>
      <c r="AP84" s="140">
        <v>2019</v>
      </c>
      <c r="AQ84" s="129"/>
      <c r="AR84" s="129"/>
      <c r="AS84" s="130"/>
      <c r="AT84" s="122">
        <v>2019</v>
      </c>
      <c r="AU84" s="124">
        <v>2020</v>
      </c>
      <c r="AV84" s="124"/>
      <c r="AW84" s="124"/>
      <c r="AX84" s="125"/>
      <c r="AY84" s="122">
        <v>2020</v>
      </c>
      <c r="AZ84" s="124">
        <v>2021</v>
      </c>
      <c r="BA84" s="124"/>
      <c r="BB84" s="124"/>
      <c r="BC84" s="125"/>
      <c r="BD84" s="147">
        <v>2021</v>
      </c>
      <c r="BE84" s="186">
        <v>2022</v>
      </c>
      <c r="BF84" s="186"/>
      <c r="BG84" s="186"/>
      <c r="BH84" s="186"/>
      <c r="BI84" s="186">
        <v>2022</v>
      </c>
      <c r="BJ84" s="124">
        <v>2023</v>
      </c>
      <c r="BK84" s="124"/>
      <c r="BL84" s="124"/>
      <c r="BM84" s="125"/>
      <c r="BN84" s="148">
        <v>2023</v>
      </c>
    </row>
    <row r="85" spans="1:66" hidden="1" outlineLevel="1" x14ac:dyDescent="0.25">
      <c r="A85" s="127"/>
      <c r="B85" s="14" t="s">
        <v>0</v>
      </c>
      <c r="C85" s="14" t="s">
        <v>1</v>
      </c>
      <c r="D85" s="14" t="s">
        <v>2</v>
      </c>
      <c r="E85" s="14" t="s">
        <v>3</v>
      </c>
      <c r="F85" s="135"/>
      <c r="G85" s="15" t="s">
        <v>0</v>
      </c>
      <c r="H85" s="15" t="s">
        <v>1</v>
      </c>
      <c r="I85" s="15" t="s">
        <v>2</v>
      </c>
      <c r="J85" s="15" t="s">
        <v>3</v>
      </c>
      <c r="K85" s="128"/>
      <c r="L85" s="15" t="s">
        <v>0</v>
      </c>
      <c r="M85" s="15" t="s">
        <v>1</v>
      </c>
      <c r="N85" s="15" t="s">
        <v>2</v>
      </c>
      <c r="O85" s="15" t="s">
        <v>3</v>
      </c>
      <c r="P85" s="128"/>
      <c r="Q85" s="14" t="s">
        <v>0</v>
      </c>
      <c r="R85" s="14" t="s">
        <v>1</v>
      </c>
      <c r="S85" s="14" t="s">
        <v>2</v>
      </c>
      <c r="T85" s="14" t="s">
        <v>3</v>
      </c>
      <c r="U85" s="128"/>
      <c r="V85" s="14" t="s">
        <v>0</v>
      </c>
      <c r="W85" s="14" t="s">
        <v>1</v>
      </c>
      <c r="X85" s="14" t="s">
        <v>2</v>
      </c>
      <c r="Y85" s="14" t="s">
        <v>3</v>
      </c>
      <c r="Z85" s="128"/>
      <c r="AA85" s="14" t="s">
        <v>0</v>
      </c>
      <c r="AB85" s="14" t="s">
        <v>1</v>
      </c>
      <c r="AC85" s="14" t="s">
        <v>2</v>
      </c>
      <c r="AD85" s="14" t="s">
        <v>3</v>
      </c>
      <c r="AE85" s="123"/>
      <c r="AF85" s="14" t="s">
        <v>0</v>
      </c>
      <c r="AG85" s="14" t="s">
        <v>1</v>
      </c>
      <c r="AH85" s="14" t="s">
        <v>2</v>
      </c>
      <c r="AI85" s="14" t="s">
        <v>3</v>
      </c>
      <c r="AJ85" s="123"/>
      <c r="AK85" s="14" t="s">
        <v>0</v>
      </c>
      <c r="AL85" s="14" t="s">
        <v>1</v>
      </c>
      <c r="AM85" s="14" t="s">
        <v>2</v>
      </c>
      <c r="AN85" s="14" t="s">
        <v>3</v>
      </c>
      <c r="AO85" s="123"/>
      <c r="AP85" s="14" t="s">
        <v>0</v>
      </c>
      <c r="AQ85" s="14" t="s">
        <v>1</v>
      </c>
      <c r="AR85" s="14" t="s">
        <v>2</v>
      </c>
      <c r="AS85" s="14" t="s">
        <v>3</v>
      </c>
      <c r="AT85" s="123"/>
      <c r="AU85" s="14" t="s">
        <v>0</v>
      </c>
      <c r="AV85" s="14" t="s">
        <v>1</v>
      </c>
      <c r="AW85" s="14" t="s">
        <v>2</v>
      </c>
      <c r="AX85" s="14" t="s">
        <v>3</v>
      </c>
      <c r="AY85" s="123"/>
      <c r="AZ85" s="14" t="s">
        <v>0</v>
      </c>
      <c r="BA85" s="14" t="s">
        <v>1</v>
      </c>
      <c r="BB85" s="14" t="s">
        <v>2</v>
      </c>
      <c r="BC85" s="14" t="s">
        <v>3</v>
      </c>
      <c r="BD85" s="187"/>
      <c r="BE85" s="69" t="s">
        <v>0</v>
      </c>
      <c r="BF85" s="69" t="s">
        <v>1</v>
      </c>
      <c r="BG85" s="69" t="s">
        <v>2</v>
      </c>
      <c r="BH85" s="69" t="s">
        <v>3</v>
      </c>
      <c r="BI85" s="186"/>
      <c r="BJ85" s="97" t="s">
        <v>0</v>
      </c>
      <c r="BK85" s="97" t="s">
        <v>1</v>
      </c>
      <c r="BL85" s="97" t="s">
        <v>2</v>
      </c>
      <c r="BM85" s="97" t="s">
        <v>3</v>
      </c>
      <c r="BN85" s="149"/>
    </row>
    <row r="86" spans="1:66" hidden="1" outlineLevel="1" x14ac:dyDescent="0.25">
      <c r="A86" s="39" t="s">
        <v>39</v>
      </c>
      <c r="B86" s="9">
        <v>2313633</v>
      </c>
      <c r="C86" s="9">
        <v>2387421</v>
      </c>
      <c r="D86" s="9">
        <v>2528122</v>
      </c>
      <c r="E86" s="9">
        <v>2757190</v>
      </c>
      <c r="F86" s="9">
        <v>2757190</v>
      </c>
      <c r="G86" s="9">
        <v>2878913</v>
      </c>
      <c r="H86" s="9">
        <v>3051044</v>
      </c>
      <c r="I86" s="9">
        <v>3236638</v>
      </c>
      <c r="J86" s="9">
        <v>3642211</v>
      </c>
      <c r="K86" s="9">
        <v>3642211</v>
      </c>
      <c r="L86" s="9">
        <v>3741399</v>
      </c>
      <c r="M86" s="9">
        <v>3816498</v>
      </c>
      <c r="N86" s="9">
        <v>4058036</v>
      </c>
      <c r="O86" s="9">
        <v>4413664</v>
      </c>
      <c r="P86" s="9">
        <v>4413664</v>
      </c>
      <c r="Q86" s="9">
        <v>4597139</v>
      </c>
      <c r="R86" s="9">
        <v>4822483</v>
      </c>
      <c r="S86" s="9">
        <v>5169177</v>
      </c>
      <c r="T86" s="9">
        <v>5628547</v>
      </c>
      <c r="U86" s="9">
        <v>5628547</v>
      </c>
      <c r="V86" s="9">
        <v>5762733.0420000004</v>
      </c>
      <c r="W86" s="9">
        <v>5708123.9970000004</v>
      </c>
      <c r="X86" s="9">
        <v>7502190.1770000001</v>
      </c>
      <c r="Y86" s="9">
        <v>8668194.909</v>
      </c>
      <c r="Z86" s="9">
        <v>8668194.909</v>
      </c>
      <c r="AA86" s="9">
        <v>8835875.4900000002</v>
      </c>
      <c r="AB86" s="9">
        <v>9080727.7689999994</v>
      </c>
      <c r="AC86" s="9">
        <v>8999794.1755835991</v>
      </c>
      <c r="AD86" s="9">
        <v>8917984.5889999997</v>
      </c>
      <c r="AE86" s="9">
        <v>8917984.5889999997</v>
      </c>
      <c r="AF86" s="9">
        <v>8745429.9759999998</v>
      </c>
      <c r="AG86" s="9">
        <v>8924937.9489999991</v>
      </c>
      <c r="AH86" s="9">
        <v>10152574.739</v>
      </c>
      <c r="AI86" s="9">
        <v>10320782.41</v>
      </c>
      <c r="AJ86" s="9">
        <v>10320782.41</v>
      </c>
      <c r="AK86" s="9">
        <v>10156351.046999998</v>
      </c>
      <c r="AL86" s="9">
        <v>10560235.718</v>
      </c>
      <c r="AM86" s="9">
        <v>11126632.195</v>
      </c>
      <c r="AN86" s="9">
        <v>11865588.424000001</v>
      </c>
      <c r="AO86" s="9">
        <v>11865588.424000001</v>
      </c>
      <c r="AP86" s="9">
        <v>11942673.952</v>
      </c>
      <c r="AQ86" s="9">
        <v>12338523.43</v>
      </c>
      <c r="AR86" s="9">
        <v>13127715.380999999</v>
      </c>
      <c r="AS86" s="9">
        <v>13068287.205</v>
      </c>
      <c r="AT86" s="9">
        <v>13068287.205</v>
      </c>
      <c r="AU86" s="9">
        <v>14326636.810000001</v>
      </c>
      <c r="AV86" s="9">
        <v>14949717.199000001</v>
      </c>
      <c r="AW86" s="9">
        <v>16501059.016999999</v>
      </c>
      <c r="AX86" s="9">
        <v>17715245.962000001</v>
      </c>
      <c r="AY86" s="9">
        <v>17715245.962000001</v>
      </c>
      <c r="AZ86" s="9">
        <v>18661865.894000001</v>
      </c>
      <c r="BA86" s="9">
        <v>18834673.818</v>
      </c>
      <c r="BB86" s="9">
        <v>19099954.585000001</v>
      </c>
      <c r="BC86" s="9">
        <v>19873029.506000001</v>
      </c>
      <c r="BD86" s="70">
        <v>19873029.506000001</v>
      </c>
      <c r="BE86" s="9">
        <v>20261227.785999998</v>
      </c>
      <c r="BF86" s="9">
        <v>21156641.926000003</v>
      </c>
      <c r="BG86" s="9">
        <v>22149804.526999999</v>
      </c>
      <c r="BH86" s="9">
        <v>23081445.221999999</v>
      </c>
      <c r="BI86" s="70">
        <v>23081445.221999999</v>
      </c>
      <c r="BJ86" s="9">
        <v>23787079.914999999</v>
      </c>
      <c r="BK86" s="9">
        <v>25700005.932999998</v>
      </c>
      <c r="BL86" s="9"/>
      <c r="BM86" s="9"/>
      <c r="BN86" s="27"/>
    </row>
    <row r="87" spans="1:66" hidden="1" outlineLevel="1" x14ac:dyDescent="0.25"/>
    <row r="88" spans="1:66" hidden="1" outlineLevel="1" x14ac:dyDescent="0.25">
      <c r="A88" s="127"/>
      <c r="B88" s="142">
        <v>2011</v>
      </c>
      <c r="C88" s="132"/>
      <c r="D88" s="132"/>
      <c r="E88" s="133"/>
      <c r="F88" s="134">
        <v>2011</v>
      </c>
      <c r="G88" s="136">
        <v>2012</v>
      </c>
      <c r="H88" s="137"/>
      <c r="I88" s="137"/>
      <c r="J88" s="138"/>
      <c r="K88" s="125">
        <v>2012</v>
      </c>
      <c r="L88" s="140">
        <v>2013</v>
      </c>
      <c r="M88" s="129"/>
      <c r="N88" s="129"/>
      <c r="O88" s="130"/>
      <c r="P88" s="122">
        <v>2013</v>
      </c>
      <c r="Q88" s="140">
        <v>2014</v>
      </c>
      <c r="R88" s="129"/>
      <c r="S88" s="129"/>
      <c r="T88" s="130"/>
      <c r="U88" s="122">
        <v>2014</v>
      </c>
      <c r="V88" s="140">
        <v>2015</v>
      </c>
      <c r="W88" s="129"/>
      <c r="X88" s="129"/>
      <c r="Y88" s="130"/>
      <c r="Z88" s="122">
        <v>2015</v>
      </c>
      <c r="AA88" s="140">
        <v>2016</v>
      </c>
      <c r="AB88" s="129"/>
      <c r="AC88" s="129"/>
      <c r="AD88" s="130"/>
      <c r="AE88" s="122">
        <v>2016</v>
      </c>
      <c r="AF88" s="140">
        <v>2017</v>
      </c>
      <c r="AG88" s="129"/>
      <c r="AH88" s="129"/>
      <c r="AI88" s="130"/>
      <c r="AJ88" s="122">
        <v>2017</v>
      </c>
      <c r="AK88" s="140">
        <v>2018</v>
      </c>
      <c r="AL88" s="129"/>
      <c r="AM88" s="129"/>
      <c r="AN88" s="130"/>
      <c r="AO88" s="122">
        <v>2018</v>
      </c>
      <c r="AP88" s="140">
        <v>2019</v>
      </c>
      <c r="AQ88" s="129"/>
      <c r="AR88" s="129"/>
      <c r="AS88" s="130"/>
      <c r="AT88" s="122">
        <v>2019</v>
      </c>
      <c r="AU88" s="124">
        <v>2020</v>
      </c>
      <c r="AV88" s="124"/>
      <c r="AW88" s="124"/>
      <c r="AX88" s="125"/>
      <c r="AY88" s="122">
        <v>2020</v>
      </c>
      <c r="AZ88" s="124">
        <v>2021</v>
      </c>
      <c r="BA88" s="124"/>
      <c r="BB88" s="124"/>
      <c r="BC88" s="125"/>
      <c r="BD88" s="122">
        <v>2021</v>
      </c>
      <c r="BE88" s="186">
        <v>2022</v>
      </c>
      <c r="BF88" s="186"/>
      <c r="BG88" s="186"/>
      <c r="BH88" s="186"/>
      <c r="BI88" s="186">
        <v>2022</v>
      </c>
      <c r="BJ88" s="124">
        <v>2023</v>
      </c>
      <c r="BK88" s="124"/>
      <c r="BL88" s="124"/>
      <c r="BM88" s="125"/>
      <c r="BN88" s="148">
        <v>2023</v>
      </c>
    </row>
    <row r="89" spans="1:66" hidden="1" outlineLevel="1" x14ac:dyDescent="0.25">
      <c r="A89" s="141"/>
      <c r="B89" s="14" t="s">
        <v>0</v>
      </c>
      <c r="C89" s="14" t="s">
        <v>1</v>
      </c>
      <c r="D89" s="14" t="s">
        <v>2</v>
      </c>
      <c r="E89" s="14" t="s">
        <v>3</v>
      </c>
      <c r="F89" s="146"/>
      <c r="G89" s="15" t="s">
        <v>0</v>
      </c>
      <c r="H89" s="15" t="s">
        <v>1</v>
      </c>
      <c r="I89" s="15" t="s">
        <v>2</v>
      </c>
      <c r="J89" s="15" t="s">
        <v>3</v>
      </c>
      <c r="K89" s="145"/>
      <c r="L89" s="15" t="s">
        <v>0</v>
      </c>
      <c r="M89" s="15" t="s">
        <v>1</v>
      </c>
      <c r="N89" s="15" t="s">
        <v>2</v>
      </c>
      <c r="O89" s="15" t="s">
        <v>3</v>
      </c>
      <c r="P89" s="123"/>
      <c r="Q89" s="14" t="s">
        <v>0</v>
      </c>
      <c r="R89" s="14" t="s">
        <v>1</v>
      </c>
      <c r="S89" s="14" t="s">
        <v>2</v>
      </c>
      <c r="T89" s="14" t="s">
        <v>3</v>
      </c>
      <c r="U89" s="123"/>
      <c r="V89" s="14" t="s">
        <v>0</v>
      </c>
      <c r="W89" s="14" t="s">
        <v>1</v>
      </c>
      <c r="X89" s="14" t="s">
        <v>2</v>
      </c>
      <c r="Y89" s="14" t="s">
        <v>3</v>
      </c>
      <c r="Z89" s="123"/>
      <c r="AA89" s="14" t="s">
        <v>0</v>
      </c>
      <c r="AB89" s="14" t="s">
        <v>1</v>
      </c>
      <c r="AC89" s="14" t="s">
        <v>2</v>
      </c>
      <c r="AD89" s="14" t="s">
        <v>3</v>
      </c>
      <c r="AE89" s="123"/>
      <c r="AF89" s="14" t="s">
        <v>0</v>
      </c>
      <c r="AG89" s="14" t="s">
        <v>1</v>
      </c>
      <c r="AH89" s="14" t="s">
        <v>2</v>
      </c>
      <c r="AI89" s="14" t="s">
        <v>3</v>
      </c>
      <c r="AJ89" s="123"/>
      <c r="AK89" s="14" t="s">
        <v>0</v>
      </c>
      <c r="AL89" s="14" t="s">
        <v>1</v>
      </c>
      <c r="AM89" s="14" t="s">
        <v>2</v>
      </c>
      <c r="AN89" s="14" t="s">
        <v>3</v>
      </c>
      <c r="AO89" s="123"/>
      <c r="AP89" s="14" t="s">
        <v>0</v>
      </c>
      <c r="AQ89" s="14" t="s">
        <v>1</v>
      </c>
      <c r="AR89" s="14" t="s">
        <v>2</v>
      </c>
      <c r="AS89" s="14" t="s">
        <v>3</v>
      </c>
      <c r="AT89" s="123"/>
      <c r="AU89" s="14" t="s">
        <v>0</v>
      </c>
      <c r="AV89" s="14" t="s">
        <v>1</v>
      </c>
      <c r="AW89" s="14" t="s">
        <v>2</v>
      </c>
      <c r="AX89" s="14" t="s">
        <v>3</v>
      </c>
      <c r="AY89" s="123"/>
      <c r="AZ89" s="14" t="s">
        <v>0</v>
      </c>
      <c r="BA89" s="14" t="s">
        <v>1</v>
      </c>
      <c r="BB89" s="14" t="s">
        <v>2</v>
      </c>
      <c r="BC89" s="14" t="s">
        <v>3</v>
      </c>
      <c r="BD89" s="123"/>
      <c r="BE89" s="69" t="s">
        <v>0</v>
      </c>
      <c r="BF89" s="69" t="s">
        <v>1</v>
      </c>
      <c r="BG89" s="69" t="s">
        <v>2</v>
      </c>
      <c r="BH89" s="69" t="s">
        <v>3</v>
      </c>
      <c r="BI89" s="186"/>
      <c r="BJ89" s="97" t="s">
        <v>0</v>
      </c>
      <c r="BK89" s="97" t="s">
        <v>1</v>
      </c>
      <c r="BL89" s="97" t="s">
        <v>2</v>
      </c>
      <c r="BM89" s="97" t="s">
        <v>3</v>
      </c>
      <c r="BN89" s="149"/>
    </row>
    <row r="90" spans="1:66" hidden="1" outlineLevel="1" x14ac:dyDescent="0.25">
      <c r="A90" s="39" t="s">
        <v>40</v>
      </c>
      <c r="B90" s="9">
        <v>9885.3337749454895</v>
      </c>
      <c r="C90" s="9">
        <v>1647.8960478275337</v>
      </c>
      <c r="D90" s="9">
        <v>1111.3975855552112</v>
      </c>
      <c r="E90" s="9">
        <v>1422.9103404642738</v>
      </c>
      <c r="F90" s="9">
        <v>14067.537748792507</v>
      </c>
      <c r="G90" s="9">
        <v>4667.8277710435195</v>
      </c>
      <c r="H90" s="9">
        <v>254.60382114938079</v>
      </c>
      <c r="I90" s="9">
        <v>-1020.8087257800616</v>
      </c>
      <c r="J90" s="9">
        <v>-1273.022182694498</v>
      </c>
      <c r="K90" s="9">
        <v>2628.6006837183404</v>
      </c>
      <c r="L90" s="9">
        <v>3287.1026376986019</v>
      </c>
      <c r="M90" s="9">
        <v>22.583555690882008</v>
      </c>
      <c r="N90" s="9">
        <v>-798.04639139869562</v>
      </c>
      <c r="O90" s="9">
        <v>2015.5784834622859</v>
      </c>
      <c r="P90" s="9">
        <v>4527.2182854530747</v>
      </c>
      <c r="Q90" s="9">
        <v>3402.9589912226729</v>
      </c>
      <c r="R90" s="9">
        <v>260.1263628502453</v>
      </c>
      <c r="S90" s="9">
        <v>-2722.1710914905034</v>
      </c>
      <c r="T90" s="9">
        <v>-3793.574707367758</v>
      </c>
      <c r="U90" s="9">
        <v>-2852.6604447853433</v>
      </c>
      <c r="V90" s="9">
        <v>-757.92347390064072</v>
      </c>
      <c r="W90" s="9">
        <v>-3598.3052061020799</v>
      </c>
      <c r="X90" s="9">
        <v>-3828.0118625746209</v>
      </c>
      <c r="Y90" s="9">
        <v>-1795.2863683615287</v>
      </c>
      <c r="Z90" s="9">
        <v>-9979.5269109388701</v>
      </c>
      <c r="AA90" s="9">
        <v>-1279.0837671006302</v>
      </c>
      <c r="AB90" s="9">
        <v>-1775.0993069210713</v>
      </c>
      <c r="AC90" s="9">
        <v>-1958.261436873021</v>
      </c>
      <c r="AD90" s="9">
        <v>-1952.1177353978405</v>
      </c>
      <c r="AE90" s="9">
        <v>-6964.5622462925621</v>
      </c>
      <c r="AF90" s="9">
        <v>-866.18868116954445</v>
      </c>
      <c r="AG90" s="9">
        <v>-1784.3228834881611</v>
      </c>
      <c r="AH90" s="9">
        <v>-589.23860047727078</v>
      </c>
      <c r="AI90" s="9">
        <v>-186.93651005976392</v>
      </c>
      <c r="AJ90" s="9">
        <v>-3426.68667519474</v>
      </c>
      <c r="AK90" s="9">
        <v>180.97904457062145</v>
      </c>
      <c r="AL90" s="9">
        <v>227.56884988142167</v>
      </c>
      <c r="AM90" s="9">
        <v>-856.73660444493737</v>
      </c>
      <c r="AN90" s="9">
        <v>-1317.5597727372397</v>
      </c>
      <c r="AO90" s="9">
        <v>-1765.7484827301339</v>
      </c>
      <c r="AP90" s="9">
        <v>1177.4965998320222</v>
      </c>
      <c r="AQ90" s="9">
        <v>-2536.7132647556241</v>
      </c>
      <c r="AR90" s="9">
        <v>-3388.0932921483945</v>
      </c>
      <c r="AS90" s="9">
        <v>-2280.343540321177</v>
      </c>
      <c r="AT90" s="9">
        <v>-7027.6534973931739</v>
      </c>
      <c r="AU90" s="9">
        <v>-690.72744924663334</v>
      </c>
      <c r="AV90" s="9">
        <v>-4330.9936861460592</v>
      </c>
      <c r="AW90" s="9">
        <v>-4679.7519836230322</v>
      </c>
      <c r="AX90" s="9">
        <v>-1258.8906170658047</v>
      </c>
      <c r="AY90" s="9">
        <v>-10960.36373608153</v>
      </c>
      <c r="AZ90" s="9">
        <v>176.04841522701275</v>
      </c>
      <c r="BA90" s="9">
        <v>-824.86248958840088</v>
      </c>
      <c r="BB90" s="9">
        <v>-1915.696556347164</v>
      </c>
      <c r="BC90" s="9">
        <v>-107.33640221177336</v>
      </c>
      <c r="BD90" s="9">
        <v>-2671.8470329203255</v>
      </c>
      <c r="BE90" s="9">
        <v>4718.7076847646013</v>
      </c>
      <c r="BF90" s="9">
        <v>1516.9447090265176</v>
      </c>
      <c r="BG90" s="9">
        <v>1213.9492323341938</v>
      </c>
      <c r="BH90" s="9">
        <v>-370.90200399462645</v>
      </c>
      <c r="BI90" s="9">
        <v>7078.6996221306863</v>
      </c>
      <c r="BJ90" s="9">
        <v>-1506.9510727002353</v>
      </c>
      <c r="BK90" s="9">
        <v>-3252.0002807377368</v>
      </c>
      <c r="BL90" s="9"/>
      <c r="BM90" s="9"/>
    </row>
    <row r="91" spans="1:66" hidden="1" outlineLevel="1" x14ac:dyDescent="0.25"/>
    <row r="92" spans="1:66" hidden="1" outlineLevel="1" x14ac:dyDescent="0.25">
      <c r="A92" s="127"/>
      <c r="B92" s="142">
        <v>2011</v>
      </c>
      <c r="C92" s="132"/>
      <c r="D92" s="132"/>
      <c r="E92" s="133"/>
      <c r="F92" s="134">
        <v>2011</v>
      </c>
      <c r="G92" s="136">
        <v>2012</v>
      </c>
      <c r="H92" s="137"/>
      <c r="I92" s="137"/>
      <c r="J92" s="138"/>
      <c r="K92" s="125">
        <v>2012</v>
      </c>
      <c r="L92" s="140">
        <v>2013</v>
      </c>
      <c r="M92" s="129"/>
      <c r="N92" s="129"/>
      <c r="O92" s="130"/>
      <c r="P92" s="122">
        <v>2013</v>
      </c>
      <c r="Q92" s="140">
        <v>2014</v>
      </c>
      <c r="R92" s="129"/>
      <c r="S92" s="129"/>
      <c r="T92" s="130"/>
      <c r="U92" s="122">
        <v>2014</v>
      </c>
      <c r="V92" s="140">
        <v>2015</v>
      </c>
      <c r="W92" s="129"/>
      <c r="X92" s="129"/>
      <c r="Y92" s="130"/>
      <c r="Z92" s="122">
        <v>2015</v>
      </c>
      <c r="AA92" s="140">
        <v>2016</v>
      </c>
      <c r="AB92" s="129"/>
      <c r="AC92" s="129"/>
      <c r="AD92" s="130"/>
      <c r="AE92" s="122">
        <v>2016</v>
      </c>
      <c r="AF92" s="140">
        <v>2017</v>
      </c>
      <c r="AG92" s="129"/>
      <c r="AH92" s="129"/>
      <c r="AI92" s="130"/>
      <c r="AJ92" s="122">
        <v>2017</v>
      </c>
      <c r="AK92" s="140">
        <v>2018</v>
      </c>
      <c r="AL92" s="129"/>
      <c r="AM92" s="129"/>
      <c r="AN92" s="130"/>
      <c r="AO92" s="122">
        <v>2018</v>
      </c>
      <c r="AP92" s="140">
        <v>2019</v>
      </c>
      <c r="AQ92" s="129"/>
      <c r="AR92" s="129"/>
      <c r="AS92" s="130"/>
      <c r="AT92" s="122">
        <v>2019</v>
      </c>
      <c r="AU92" s="124">
        <v>2020</v>
      </c>
      <c r="AV92" s="124"/>
      <c r="AW92" s="124"/>
      <c r="AX92" s="125"/>
      <c r="AY92" s="122">
        <v>2020</v>
      </c>
      <c r="AZ92" s="124">
        <v>2021</v>
      </c>
      <c r="BA92" s="124"/>
      <c r="BB92" s="124"/>
      <c r="BC92" s="125"/>
      <c r="BD92" s="122">
        <v>2021</v>
      </c>
      <c r="BE92" s="147">
        <v>2022</v>
      </c>
      <c r="BF92" s="124"/>
      <c r="BG92" s="124"/>
      <c r="BH92" s="125"/>
      <c r="BI92" s="148">
        <v>2022</v>
      </c>
      <c r="BJ92" s="124">
        <v>2023</v>
      </c>
      <c r="BK92" s="124"/>
      <c r="BL92" s="124"/>
      <c r="BM92" s="125"/>
      <c r="BN92" s="148">
        <v>2023</v>
      </c>
    </row>
    <row r="93" spans="1:66" hidden="1" outlineLevel="1" x14ac:dyDescent="0.25">
      <c r="A93" s="141"/>
      <c r="B93" s="14" t="s">
        <v>0</v>
      </c>
      <c r="C93" s="14" t="s">
        <v>1</v>
      </c>
      <c r="D93" s="14" t="s">
        <v>2</v>
      </c>
      <c r="E93" s="14" t="s">
        <v>3</v>
      </c>
      <c r="F93" s="146"/>
      <c r="G93" s="15" t="s">
        <v>0</v>
      </c>
      <c r="H93" s="15" t="s">
        <v>1</v>
      </c>
      <c r="I93" s="15" t="s">
        <v>2</v>
      </c>
      <c r="J93" s="15" t="s">
        <v>3</v>
      </c>
      <c r="K93" s="145"/>
      <c r="L93" s="15" t="s">
        <v>0</v>
      </c>
      <c r="M93" s="15" t="s">
        <v>1</v>
      </c>
      <c r="N93" s="15" t="s">
        <v>2</v>
      </c>
      <c r="O93" s="15" t="s">
        <v>3</v>
      </c>
      <c r="P93" s="123"/>
      <c r="Q93" s="14" t="s">
        <v>0</v>
      </c>
      <c r="R93" s="14" t="s">
        <v>1</v>
      </c>
      <c r="S93" s="14" t="s">
        <v>2</v>
      </c>
      <c r="T93" s="14" t="s">
        <v>3</v>
      </c>
      <c r="U93" s="123"/>
      <c r="V93" s="14" t="s">
        <v>0</v>
      </c>
      <c r="W93" s="14" t="s">
        <v>1</v>
      </c>
      <c r="X93" s="14" t="s">
        <v>2</v>
      </c>
      <c r="Y93" s="14" t="s">
        <v>3</v>
      </c>
      <c r="Z93" s="123"/>
      <c r="AA93" s="14" t="s">
        <v>0</v>
      </c>
      <c r="AB93" s="14" t="s">
        <v>1</v>
      </c>
      <c r="AC93" s="14" t="s">
        <v>2</v>
      </c>
      <c r="AD93" s="14" t="s">
        <v>3</v>
      </c>
      <c r="AE93" s="123"/>
      <c r="AF93" s="14" t="s">
        <v>0</v>
      </c>
      <c r="AG93" s="14" t="s">
        <v>1</v>
      </c>
      <c r="AH93" s="14" t="s">
        <v>2</v>
      </c>
      <c r="AI93" s="14" t="s">
        <v>3</v>
      </c>
      <c r="AJ93" s="123"/>
      <c r="AK93" s="14" t="s">
        <v>0</v>
      </c>
      <c r="AL93" s="14" t="s">
        <v>1</v>
      </c>
      <c r="AM93" s="14" t="s">
        <v>2</v>
      </c>
      <c r="AN93" s="14" t="s">
        <v>3</v>
      </c>
      <c r="AO93" s="123"/>
      <c r="AP93" s="14" t="s">
        <v>0</v>
      </c>
      <c r="AQ93" s="14" t="s">
        <v>1</v>
      </c>
      <c r="AR93" s="14" t="s">
        <v>2</v>
      </c>
      <c r="AS93" s="14" t="s">
        <v>3</v>
      </c>
      <c r="AT93" s="123"/>
      <c r="AU93" s="14" t="s">
        <v>0</v>
      </c>
      <c r="AV93" s="14" t="s">
        <v>1</v>
      </c>
      <c r="AW93" s="14" t="s">
        <v>2</v>
      </c>
      <c r="AX93" s="14" t="s">
        <v>3</v>
      </c>
      <c r="AY93" s="123"/>
      <c r="AZ93" s="14" t="s">
        <v>0</v>
      </c>
      <c r="BA93" s="14" t="s">
        <v>1</v>
      </c>
      <c r="BB93" s="14" t="s">
        <v>2</v>
      </c>
      <c r="BC93" s="14" t="s">
        <v>3</v>
      </c>
      <c r="BD93" s="123"/>
      <c r="BE93" s="14" t="s">
        <v>0</v>
      </c>
      <c r="BF93" s="14" t="s">
        <v>1</v>
      </c>
      <c r="BG93" s="14" t="s">
        <v>2</v>
      </c>
      <c r="BH93" s="14" t="s">
        <v>3</v>
      </c>
      <c r="BI93" s="149"/>
      <c r="BJ93" s="96" t="s">
        <v>0</v>
      </c>
      <c r="BK93" s="96" t="s">
        <v>1</v>
      </c>
      <c r="BL93" s="96" t="s">
        <v>2</v>
      </c>
      <c r="BM93" s="96" t="s">
        <v>3</v>
      </c>
      <c r="BN93" s="149"/>
    </row>
    <row r="94" spans="1:66" hidden="1" outlineLevel="1" x14ac:dyDescent="0.25">
      <c r="A94" s="39" t="s">
        <v>41</v>
      </c>
      <c r="B94" s="9">
        <f>B95</f>
        <v>5240223.5</v>
      </c>
      <c r="C94" s="9">
        <f>SUM(B95:C95)</f>
        <v>11240030.9</v>
      </c>
      <c r="D94" s="9">
        <f>SUM(B95:D95)</f>
        <v>18664939.5</v>
      </c>
      <c r="E94" s="9">
        <f>SUM(B95:E95)</f>
        <v>28243052.699999999</v>
      </c>
      <c r="F94" s="9">
        <f>E94</f>
        <v>28243052.699999999</v>
      </c>
      <c r="G94" s="9">
        <f>G95</f>
        <v>6097729.9000000004</v>
      </c>
      <c r="H94" s="9">
        <f>SUM(G95:H95)</f>
        <v>12849001.600000001</v>
      </c>
      <c r="I94" s="9">
        <f>SUM(G95:I95)</f>
        <v>20848732.600000001</v>
      </c>
      <c r="J94" s="9">
        <f>SUM(G95:J95)</f>
        <v>31015186.600000001</v>
      </c>
      <c r="K94" s="9">
        <f>J94</f>
        <v>31015186.600000001</v>
      </c>
      <c r="L94" s="9">
        <f>L95</f>
        <v>6966935</v>
      </c>
      <c r="M94" s="9">
        <f>SUM(L95:M95)</f>
        <v>14499992.199999999</v>
      </c>
      <c r="N94" s="9">
        <f>SUM(L95:N95)</f>
        <v>23767993.399999999</v>
      </c>
      <c r="O94" s="9">
        <f>SUM(L95:O95)</f>
        <v>35999025.099999994</v>
      </c>
      <c r="P94" s="9">
        <f>O94</f>
        <v>35999025.099999994</v>
      </c>
      <c r="Q94" s="9">
        <f>Q95</f>
        <v>7933827.5</v>
      </c>
      <c r="R94" s="9">
        <f>SUM(Q95:R95)</f>
        <v>16482952.199999999</v>
      </c>
      <c r="S94" s="9">
        <f>SUM(Q95:S95)</f>
        <v>27040987.299999997</v>
      </c>
      <c r="T94" s="9">
        <f>SUM(Q95:T95)</f>
        <v>39675832.899999999</v>
      </c>
      <c r="U94" s="9">
        <f>T94</f>
        <v>39675832.899999999</v>
      </c>
      <c r="V94" s="9">
        <f>V95</f>
        <v>8267517.7000000002</v>
      </c>
      <c r="W94" s="9">
        <f>SUM(V95:W95)</f>
        <v>16804418.100000001</v>
      </c>
      <c r="X94" s="9">
        <f>SUM(V95:X95)</f>
        <v>27436536.700000003</v>
      </c>
      <c r="Y94" s="9">
        <f>SUM(V95:Y95)</f>
        <v>40884133.600000001</v>
      </c>
      <c r="Z94" s="9">
        <f>Y94</f>
        <v>40884133.600000001</v>
      </c>
      <c r="AA94" s="9">
        <f>AA95</f>
        <v>9309000</v>
      </c>
      <c r="AB94" s="9">
        <f>SUM(AA95:AB95)</f>
        <v>19357000</v>
      </c>
      <c r="AC94" s="9">
        <f>SUM(AA95:AC95)</f>
        <v>31355000</v>
      </c>
      <c r="AD94" s="9">
        <f>SUM(AA95:AD95)</f>
        <v>46971000</v>
      </c>
      <c r="AE94" s="9">
        <f>AD94</f>
        <v>46971000</v>
      </c>
      <c r="AF94" s="9">
        <f>AF95</f>
        <v>10431358</v>
      </c>
      <c r="AG94" s="9">
        <f>SUM(AF95:AG95)</f>
        <v>21546269.700000003</v>
      </c>
      <c r="AH94" s="9">
        <f>SUM(AF95:AH95)</f>
        <v>35142065.200000003</v>
      </c>
      <c r="AI94" s="9">
        <f>SUM(AF95:AI95)</f>
        <v>54378857.800000004</v>
      </c>
      <c r="AJ94" s="9">
        <f>AI94</f>
        <v>54378857.800000004</v>
      </c>
      <c r="AK94" s="9">
        <v>11786166.699999999</v>
      </c>
      <c r="AL94" s="9">
        <v>24857119.199999999</v>
      </c>
      <c r="AM94" s="9">
        <v>39767105.700000003</v>
      </c>
      <c r="AN94" s="9">
        <v>61819536.399999999</v>
      </c>
      <c r="AO94" s="9">
        <f>AN94</f>
        <v>61819536.399999999</v>
      </c>
      <c r="AP94" s="9">
        <v>13180857.200000001</v>
      </c>
      <c r="AQ94" s="9">
        <v>27908618.100000001</v>
      </c>
      <c r="AR94" s="9">
        <v>44297912.100000001</v>
      </c>
      <c r="AS94" s="9">
        <v>69532626.5</v>
      </c>
      <c r="AT94" s="9">
        <f>AS94</f>
        <v>69532626.5</v>
      </c>
      <c r="AU94" s="9">
        <v>15093342.4</v>
      </c>
      <c r="AV94" s="9">
        <v>28399592.699999999</v>
      </c>
      <c r="AW94" s="9">
        <v>45803255.200000003</v>
      </c>
      <c r="AX94" s="9">
        <v>70649033.200000003</v>
      </c>
      <c r="AY94" s="9">
        <f>AX94</f>
        <v>70649033.200000003</v>
      </c>
      <c r="AZ94" s="9">
        <f>AZ95</f>
        <v>15938671.5</v>
      </c>
      <c r="BA94" s="9">
        <f>SUM(AZ95:BA95)</f>
        <v>32265436.5</v>
      </c>
      <c r="BB94" s="9">
        <f>SUM(AZ95:BB95)</f>
        <v>53029365.700000003</v>
      </c>
      <c r="BC94" s="9">
        <f>SUM(AZ95:BC95)</f>
        <v>83951587.900000006</v>
      </c>
      <c r="BD94" s="9">
        <f>BC94</f>
        <v>83951587.900000006</v>
      </c>
      <c r="BE94" s="9">
        <f>BE95</f>
        <v>19695592.799999997</v>
      </c>
      <c r="BF94" s="9">
        <f>SUM(BE95:BF95)</f>
        <v>40034332.600000001</v>
      </c>
      <c r="BG94" s="9">
        <f>SUM(BE95:BG95)</f>
        <v>65487797.899999999</v>
      </c>
      <c r="BH94" s="9">
        <f>SUM(BE95:BH95)</f>
        <v>102891800</v>
      </c>
      <c r="BI94" s="9">
        <f>BH94</f>
        <v>102891800</v>
      </c>
      <c r="BJ94" s="9">
        <f>BJ95</f>
        <v>23582637</v>
      </c>
      <c r="BK94" s="9">
        <f>SUM(BJ95:BK95)</f>
        <v>47244671.5</v>
      </c>
      <c r="BL94" s="73"/>
      <c r="BN94" s="9">
        <f>BM94</f>
        <v>0</v>
      </c>
    </row>
    <row r="95" spans="1:66" hidden="1" outlineLevel="1" x14ac:dyDescent="0.25">
      <c r="A95" s="39" t="s">
        <v>42</v>
      </c>
      <c r="B95" s="9">
        <v>5240223.5</v>
      </c>
      <c r="C95" s="9">
        <v>5999807.4000000004</v>
      </c>
      <c r="D95" s="9">
        <v>7424908.5999999996</v>
      </c>
      <c r="E95" s="9">
        <v>9578113.1999999993</v>
      </c>
      <c r="F95" s="9">
        <f>E94</f>
        <v>28243052.699999999</v>
      </c>
      <c r="G95" s="9">
        <v>6097729.9000000004</v>
      </c>
      <c r="H95" s="9">
        <v>6751271.7000000002</v>
      </c>
      <c r="I95" s="9">
        <v>7999731</v>
      </c>
      <c r="J95" s="9">
        <v>10166454</v>
      </c>
      <c r="K95" s="9">
        <f>J94</f>
        <v>31015186.600000001</v>
      </c>
      <c r="L95" s="9">
        <v>6966935</v>
      </c>
      <c r="M95" s="9">
        <v>7533057.2000000002</v>
      </c>
      <c r="N95" s="9">
        <v>9268001.2000000011</v>
      </c>
      <c r="O95" s="9">
        <v>12231031.699999999</v>
      </c>
      <c r="P95" s="9">
        <f>O94</f>
        <v>35999025.099999994</v>
      </c>
      <c r="Q95" s="9">
        <v>7933827.5</v>
      </c>
      <c r="R95" s="9">
        <v>8549124.6999999993</v>
      </c>
      <c r="S95" s="9">
        <v>10558035.1</v>
      </c>
      <c r="T95" s="9">
        <v>12634845.600000001</v>
      </c>
      <c r="U95" s="9">
        <f>T94</f>
        <v>39675832.899999999</v>
      </c>
      <c r="V95" s="9">
        <v>8267517.7000000002</v>
      </c>
      <c r="W95" s="9">
        <v>8536900.4000000004</v>
      </c>
      <c r="X95" s="9">
        <v>10632118.6</v>
      </c>
      <c r="Y95" s="9">
        <v>13447596.9</v>
      </c>
      <c r="Z95" s="9">
        <f>Y94</f>
        <v>40884133.600000001</v>
      </c>
      <c r="AA95" s="9">
        <v>9309000</v>
      </c>
      <c r="AB95" s="9">
        <v>10048000</v>
      </c>
      <c r="AC95" s="9">
        <v>11998000</v>
      </c>
      <c r="AD95" s="9">
        <v>15616000</v>
      </c>
      <c r="AE95" s="9">
        <f>AD94</f>
        <v>46971000</v>
      </c>
      <c r="AF95" s="9">
        <v>10431358</v>
      </c>
      <c r="AG95" s="9">
        <v>11114911.700000001</v>
      </c>
      <c r="AH95" s="9">
        <v>13595795.5</v>
      </c>
      <c r="AI95" s="9">
        <v>19236792.600000001</v>
      </c>
      <c r="AJ95" s="9">
        <f>AI94</f>
        <v>54378857.800000004</v>
      </c>
      <c r="AK95" s="9">
        <v>11786166.699999999</v>
      </c>
      <c r="AL95" s="9">
        <v>13070952.500000002</v>
      </c>
      <c r="AM95" s="9">
        <v>14909986.5</v>
      </c>
      <c r="AN95" s="9">
        <v>22052430.699999996</v>
      </c>
      <c r="AO95" s="9">
        <f>AN94</f>
        <v>61819536.399999999</v>
      </c>
      <c r="AP95" s="9">
        <v>13180857.200000001</v>
      </c>
      <c r="AQ95" s="9">
        <v>14727760.899999999</v>
      </c>
      <c r="AR95" s="9">
        <v>16389294.000000002</v>
      </c>
      <c r="AS95" s="9">
        <v>25234714.399999999</v>
      </c>
      <c r="AT95" s="9">
        <f>AS94</f>
        <v>69532626.5</v>
      </c>
      <c r="AU95" s="9">
        <v>15093342.4</v>
      </c>
      <c r="AV95" s="9">
        <v>13306250.300000001</v>
      </c>
      <c r="AW95" s="9">
        <v>17403662.5</v>
      </c>
      <c r="AX95" s="9">
        <v>24845778.000000007</v>
      </c>
      <c r="AY95" s="9">
        <f>AX94</f>
        <v>70649033.200000003</v>
      </c>
      <c r="AZ95" s="9">
        <v>15938671.5</v>
      </c>
      <c r="BA95" s="9">
        <v>16326765</v>
      </c>
      <c r="BB95" s="9">
        <v>20763929.200000003</v>
      </c>
      <c r="BC95" s="9">
        <v>30922222.199999996</v>
      </c>
      <c r="BD95" s="9">
        <f>BC94</f>
        <v>83951587.900000006</v>
      </c>
      <c r="BE95" s="73">
        <v>19695592.799999997</v>
      </c>
      <c r="BF95" s="73">
        <v>20338739.800000004</v>
      </c>
      <c r="BG95" s="73">
        <v>25453465.299999997</v>
      </c>
      <c r="BH95" s="9">
        <v>37404002.100000001</v>
      </c>
      <c r="BI95" s="9">
        <f>BH94</f>
        <v>102891800</v>
      </c>
      <c r="BJ95" s="73">
        <v>23582637</v>
      </c>
      <c r="BK95" s="73">
        <v>23662034.499999996</v>
      </c>
      <c r="BL95" s="73"/>
      <c r="BN95" s="9">
        <f>BM94</f>
        <v>0</v>
      </c>
    </row>
    <row r="96" spans="1:66" hidden="1" outlineLevel="1" x14ac:dyDescent="0.25">
      <c r="AX96" s="72"/>
    </row>
    <row r="97" spans="1:66" hidden="1" outlineLevel="1" x14ac:dyDescent="0.25">
      <c r="A97" s="127"/>
      <c r="B97" s="142">
        <v>2011</v>
      </c>
      <c r="C97" s="132"/>
      <c r="D97" s="132"/>
      <c r="E97" s="133"/>
      <c r="F97" s="134">
        <v>2011</v>
      </c>
      <c r="G97" s="136">
        <v>2012</v>
      </c>
      <c r="H97" s="137"/>
      <c r="I97" s="137"/>
      <c r="J97" s="138"/>
      <c r="K97" s="125">
        <v>2012</v>
      </c>
      <c r="L97" s="140">
        <v>2013</v>
      </c>
      <c r="M97" s="129"/>
      <c r="N97" s="129"/>
      <c r="O97" s="130"/>
      <c r="P97" s="122">
        <v>2013</v>
      </c>
      <c r="Q97" s="140">
        <v>2014</v>
      </c>
      <c r="R97" s="129"/>
      <c r="S97" s="129"/>
      <c r="T97" s="130"/>
      <c r="U97" s="122">
        <v>2014</v>
      </c>
      <c r="V97" s="140">
        <v>2015</v>
      </c>
      <c r="W97" s="129"/>
      <c r="X97" s="129"/>
      <c r="Y97" s="130"/>
      <c r="Z97" s="122">
        <v>2015</v>
      </c>
      <c r="AA97" s="140">
        <v>2016</v>
      </c>
      <c r="AB97" s="129"/>
      <c r="AC97" s="129"/>
      <c r="AD97" s="130"/>
      <c r="AE97" s="122">
        <v>2016</v>
      </c>
      <c r="AF97" s="140">
        <v>2017</v>
      </c>
      <c r="AG97" s="129"/>
      <c r="AH97" s="129"/>
      <c r="AI97" s="130"/>
      <c r="AJ97" s="122">
        <v>2017</v>
      </c>
      <c r="AK97" s="140">
        <v>2018</v>
      </c>
      <c r="AL97" s="129"/>
      <c r="AM97" s="129"/>
      <c r="AN97" s="130"/>
      <c r="AO97" s="122">
        <v>2018</v>
      </c>
      <c r="AP97" s="140">
        <v>2019</v>
      </c>
      <c r="AQ97" s="129"/>
      <c r="AR97" s="129"/>
      <c r="AS97" s="130"/>
      <c r="AT97" s="122">
        <v>2019</v>
      </c>
      <c r="AU97" s="124">
        <v>2020</v>
      </c>
      <c r="AV97" s="124"/>
      <c r="AW97" s="124"/>
      <c r="AX97" s="125"/>
      <c r="AY97" s="122">
        <v>2020</v>
      </c>
      <c r="AZ97" s="124">
        <v>2021</v>
      </c>
      <c r="BA97" s="124"/>
      <c r="BB97" s="124"/>
      <c r="BC97" s="125"/>
      <c r="BD97" s="122">
        <v>2021</v>
      </c>
      <c r="BE97" s="147">
        <v>2022</v>
      </c>
      <c r="BF97" s="124"/>
      <c r="BG97" s="124"/>
      <c r="BH97" s="125"/>
      <c r="BI97" s="148">
        <v>2022</v>
      </c>
      <c r="BJ97" s="124">
        <v>2023</v>
      </c>
      <c r="BK97" s="124"/>
      <c r="BL97" s="124"/>
      <c r="BM97" s="125"/>
      <c r="BN97" s="148">
        <v>2023</v>
      </c>
    </row>
    <row r="98" spans="1:66" hidden="1" outlineLevel="1" x14ac:dyDescent="0.25">
      <c r="A98" s="141"/>
      <c r="B98" s="14" t="s">
        <v>0</v>
      </c>
      <c r="C98" s="14" t="s">
        <v>1</v>
      </c>
      <c r="D98" s="14" t="s">
        <v>2</v>
      </c>
      <c r="E98" s="14" t="s">
        <v>3</v>
      </c>
      <c r="F98" s="146"/>
      <c r="G98" s="15" t="s">
        <v>0</v>
      </c>
      <c r="H98" s="15" t="s">
        <v>1</v>
      </c>
      <c r="I98" s="15" t="s">
        <v>2</v>
      </c>
      <c r="J98" s="15" t="s">
        <v>3</v>
      </c>
      <c r="K98" s="145"/>
      <c r="L98" s="15" t="s">
        <v>0</v>
      </c>
      <c r="M98" s="15" t="s">
        <v>1</v>
      </c>
      <c r="N98" s="15" t="s">
        <v>2</v>
      </c>
      <c r="O98" s="15" t="s">
        <v>3</v>
      </c>
      <c r="P98" s="123"/>
      <c r="Q98" s="14" t="s">
        <v>0</v>
      </c>
      <c r="R98" s="14" t="s">
        <v>1</v>
      </c>
      <c r="S98" s="14" t="s">
        <v>2</v>
      </c>
      <c r="T98" s="14" t="s">
        <v>3</v>
      </c>
      <c r="U98" s="123"/>
      <c r="V98" s="14" t="s">
        <v>0</v>
      </c>
      <c r="W98" s="14" t="s">
        <v>1</v>
      </c>
      <c r="X98" s="14" t="s">
        <v>2</v>
      </c>
      <c r="Y98" s="14" t="s">
        <v>3</v>
      </c>
      <c r="Z98" s="123"/>
      <c r="AA98" s="14" t="s">
        <v>0</v>
      </c>
      <c r="AB98" s="14" t="s">
        <v>1</v>
      </c>
      <c r="AC98" s="14" t="s">
        <v>2</v>
      </c>
      <c r="AD98" s="14" t="s">
        <v>3</v>
      </c>
      <c r="AE98" s="123"/>
      <c r="AF98" s="14" t="s">
        <v>0</v>
      </c>
      <c r="AG98" s="14" t="s">
        <v>1</v>
      </c>
      <c r="AH98" s="14" t="s">
        <v>2</v>
      </c>
      <c r="AI98" s="14" t="s">
        <v>3</v>
      </c>
      <c r="AJ98" s="123"/>
      <c r="AK98" s="14" t="s">
        <v>0</v>
      </c>
      <c r="AL98" s="14" t="s">
        <v>1</v>
      </c>
      <c r="AM98" s="14" t="s">
        <v>2</v>
      </c>
      <c r="AN98" s="14" t="s">
        <v>3</v>
      </c>
      <c r="AO98" s="123"/>
      <c r="AP98" s="14" t="s">
        <v>0</v>
      </c>
      <c r="AQ98" s="14" t="s">
        <v>1</v>
      </c>
      <c r="AR98" s="14" t="s">
        <v>2</v>
      </c>
      <c r="AS98" s="14" t="s">
        <v>3</v>
      </c>
      <c r="AT98" s="123"/>
      <c r="AU98" s="14" t="s">
        <v>0</v>
      </c>
      <c r="AV98" s="14" t="s">
        <v>1</v>
      </c>
      <c r="AW98" s="14" t="s">
        <v>2</v>
      </c>
      <c r="AX98" s="14" t="s">
        <v>3</v>
      </c>
      <c r="AY98" s="123"/>
      <c r="AZ98" s="14" t="s">
        <v>0</v>
      </c>
      <c r="BA98" s="14" t="s">
        <v>1</v>
      </c>
      <c r="BB98" s="14" t="s">
        <v>2</v>
      </c>
      <c r="BC98" s="14" t="s">
        <v>3</v>
      </c>
      <c r="BD98" s="123"/>
      <c r="BE98" s="14" t="s">
        <v>0</v>
      </c>
      <c r="BF98" s="14" t="s">
        <v>1</v>
      </c>
      <c r="BG98" s="14" t="s">
        <v>2</v>
      </c>
      <c r="BH98" s="14" t="s">
        <v>3</v>
      </c>
      <c r="BI98" s="149"/>
      <c r="BJ98" s="96" t="s">
        <v>0</v>
      </c>
      <c r="BK98" s="96" t="s">
        <v>1</v>
      </c>
      <c r="BL98" s="96" t="s">
        <v>2</v>
      </c>
      <c r="BM98" s="96" t="s">
        <v>3</v>
      </c>
      <c r="BN98" s="149"/>
    </row>
    <row r="99" spans="1:66" hidden="1" outlineLevel="1" x14ac:dyDescent="0.25">
      <c r="A99" s="39" t="s">
        <v>51</v>
      </c>
      <c r="B99" s="40">
        <f>IF(B103,B95/B103,"")</f>
        <v>35788.987160224016</v>
      </c>
      <c r="C99" s="40">
        <f>IF(C103,C95/C103,"")</f>
        <v>41210.29878425716</v>
      </c>
      <c r="D99" s="40">
        <f>IF(D103,D95/D103,"")</f>
        <v>50661.221342794757</v>
      </c>
      <c r="E99" s="40">
        <f>IF(E103,E95/E103,"")</f>
        <v>64756.359948617399</v>
      </c>
      <c r="F99" s="40">
        <f>SUM(B99:E99)</f>
        <v>192416.86723589333</v>
      </c>
      <c r="G99" s="40">
        <f>IF(G103,G95/G103,"")</f>
        <v>41161.940731740251</v>
      </c>
      <c r="H99" s="40">
        <f>IF(H103,H95/H103,"")</f>
        <v>45561.288298015927</v>
      </c>
      <c r="I99" s="40">
        <f>IF(I103,I95/I103,"")</f>
        <v>53445.557188669161</v>
      </c>
      <c r="J99" s="40">
        <f>IF(J103,J95/J103,"")</f>
        <v>67578.130816272271</v>
      </c>
      <c r="K99" s="40">
        <f>SUM(G99:J99)</f>
        <v>207746.9170346976</v>
      </c>
      <c r="L99" s="40">
        <f t="shared" ref="L99:AN99" si="17">IF(L103,L95/L103,"")</f>
        <v>46242.765166600293</v>
      </c>
      <c r="M99" s="40">
        <f t="shared" si="17"/>
        <v>49844.883213127774</v>
      </c>
      <c r="N99" s="40">
        <f t="shared" si="17"/>
        <v>60606.861103845164</v>
      </c>
      <c r="O99" s="40">
        <f t="shared" si="17"/>
        <v>79520.393342435462</v>
      </c>
      <c r="P99" s="40">
        <f>SUM(L99:O99)</f>
        <v>236214.90282600868</v>
      </c>
      <c r="Q99" s="40">
        <f t="shared" si="17"/>
        <v>46611.994007402616</v>
      </c>
      <c r="R99" s="40">
        <f t="shared" si="17"/>
        <v>46803.485711157336</v>
      </c>
      <c r="S99" s="40">
        <f t="shared" si="17"/>
        <v>57845.907845715534</v>
      </c>
      <c r="T99" s="40">
        <f t="shared" si="17"/>
        <v>69659.530267945753</v>
      </c>
      <c r="U99" s="40">
        <f>SUM(Q99:T99)</f>
        <v>220920.91783222122</v>
      </c>
      <c r="V99" s="40">
        <f t="shared" si="17"/>
        <v>44776.417352686316</v>
      </c>
      <c r="W99" s="40">
        <f t="shared" si="17"/>
        <v>45931.886366081999</v>
      </c>
      <c r="X99" s="40">
        <f t="shared" si="17"/>
        <v>49177.961749140122</v>
      </c>
      <c r="Y99" s="40">
        <f t="shared" si="17"/>
        <v>44792.47518486443</v>
      </c>
      <c r="Z99" s="40">
        <f>SUM(V99:Y99)</f>
        <v>184678.74065277286</v>
      </c>
      <c r="AA99" s="40">
        <f>IF(AA103,AA95/AA103,"")</f>
        <v>26103.415400145812</v>
      </c>
      <c r="AB99" s="40">
        <f>IF(AB103,AB95/AB103,"")</f>
        <v>29940.824594314432</v>
      </c>
      <c r="AC99" s="40">
        <f>IF(AC103,AC95/AC103,"")</f>
        <v>35133.235724743776</v>
      </c>
      <c r="AD99" s="40">
        <f>IF(AD103,AD95/AD103,"")</f>
        <v>46624.66784104141</v>
      </c>
      <c r="AE99" s="40">
        <f>SUM(AA99:AD99)</f>
        <v>137802.14356024543</v>
      </c>
      <c r="AF99" s="40">
        <f t="shared" si="17"/>
        <v>32349.308441357069</v>
      </c>
      <c r="AG99" s="40">
        <f t="shared" si="17"/>
        <v>35316.537662511386</v>
      </c>
      <c r="AH99" s="40">
        <f t="shared" si="17"/>
        <v>40900.834259432937</v>
      </c>
      <c r="AI99" s="40">
        <f t="shared" si="17"/>
        <v>57524.194063844472</v>
      </c>
      <c r="AJ99" s="40">
        <f>SUM(AF99:AI99)</f>
        <v>166090.87442714587</v>
      </c>
      <c r="AK99" s="40">
        <f t="shared" si="17"/>
        <v>36464.306829303991</v>
      </c>
      <c r="AL99" s="40">
        <f t="shared" si="17"/>
        <v>39638.375460569216</v>
      </c>
      <c r="AM99" s="40">
        <f t="shared" si="17"/>
        <v>41879.911847845935</v>
      </c>
      <c r="AN99" s="40">
        <f t="shared" si="17"/>
        <v>59629.217486139132</v>
      </c>
      <c r="AO99" s="40">
        <f>SUM(AK99:AN99)</f>
        <v>177611.81162385826</v>
      </c>
      <c r="AP99" s="40">
        <f>IF(AP103,AP95/AP103,"")</f>
        <v>34894.609604208847</v>
      </c>
      <c r="AQ99" s="40">
        <f>IF(AQ103,AQ95/AQ103,"")</f>
        <v>38701.022511699164</v>
      </c>
      <c r="AR99" s="40">
        <f>IF(AR103,AR95/AR103,"")</f>
        <v>42484.62555408664</v>
      </c>
      <c r="AS99" s="40">
        <f>IF(AS103,AS95/AS103,"")</f>
        <v>65217.595211013977</v>
      </c>
      <c r="AT99" s="40">
        <f>SUM(AP99:AS99)</f>
        <v>181297.85288100864</v>
      </c>
      <c r="AU99" s="40">
        <f>IF(AU103,AU95/AU103,"")</f>
        <v>38744.276694585016</v>
      </c>
      <c r="AV99" s="40">
        <f>IF(AV103,AV95/AV103,"")</f>
        <v>31824.759752218317</v>
      </c>
      <c r="AW99" s="40">
        <f>IF(AW103,AW95/AW103,"")</f>
        <v>41643.6771057476</v>
      </c>
      <c r="AX99" s="40">
        <f>IF(AX103,AX95/AX103,"")</f>
        <v>58292.729784614698</v>
      </c>
      <c r="AY99" s="40">
        <f>SUM(AU99:AX99)</f>
        <v>170505.44333716563</v>
      </c>
      <c r="AZ99" s="40">
        <f>IF(AZ103,AZ95/AZ103,"")</f>
        <v>37976.343817012152</v>
      </c>
      <c r="BA99" s="40">
        <f>IF(BA103,BA95/BA103,"")</f>
        <v>38114.588196843775</v>
      </c>
      <c r="BB99" s="40">
        <f>IF(BB103,BB95/BB103,"")</f>
        <v>48773.675655360334</v>
      </c>
      <c r="BC99" s="40">
        <f>IF(BC103,BC95/BC103,"")</f>
        <v>71947.281695711848</v>
      </c>
      <c r="BD99" s="40">
        <f>SUM(AZ99:BC99)</f>
        <v>196811.88936492812</v>
      </c>
      <c r="BE99" s="99">
        <v>43277</v>
      </c>
      <c r="BF99" s="99">
        <v>45977.765684219921</v>
      </c>
      <c r="BG99" s="99">
        <v>53750.426917430945</v>
      </c>
      <c r="BH99" s="99">
        <v>80439.473833373457</v>
      </c>
      <c r="BI99" s="40">
        <f>SUM(BE99:BH99)</f>
        <v>223444.66643502432</v>
      </c>
      <c r="BJ99" s="40">
        <v>51837.946497263307</v>
      </c>
      <c r="BK99" s="40">
        <v>52727.304044988028</v>
      </c>
      <c r="BL99" s="40">
        <f>IF(BL103,BL95/BL103,"")</f>
        <v>0</v>
      </c>
      <c r="BM99" s="40" t="str">
        <f>IF(BM103,BM95/BM103,"")</f>
        <v/>
      </c>
      <c r="BN99" s="40">
        <f>SUM(BJ99:BM99)</f>
        <v>104565.25054225133</v>
      </c>
    </row>
    <row r="100" spans="1:66" hidden="1" outlineLevel="1" x14ac:dyDescent="0.25"/>
    <row r="101" spans="1:66" hidden="1" outlineLevel="1" x14ac:dyDescent="0.25">
      <c r="A101" s="127"/>
      <c r="B101" s="142">
        <v>2011</v>
      </c>
      <c r="C101" s="132"/>
      <c r="D101" s="132"/>
      <c r="E101" s="133"/>
      <c r="F101" s="134">
        <v>2011</v>
      </c>
      <c r="G101" s="136">
        <v>2012</v>
      </c>
      <c r="H101" s="137"/>
      <c r="I101" s="137"/>
      <c r="J101" s="138"/>
      <c r="K101" s="125">
        <v>2012</v>
      </c>
      <c r="L101" s="129">
        <v>2013</v>
      </c>
      <c r="M101" s="129"/>
      <c r="N101" s="129"/>
      <c r="O101" s="130"/>
      <c r="P101" s="122">
        <v>2013</v>
      </c>
      <c r="Q101" s="124">
        <v>2014</v>
      </c>
      <c r="R101" s="124"/>
      <c r="S101" s="124"/>
      <c r="T101" s="125"/>
      <c r="U101" s="122">
        <v>2014</v>
      </c>
      <c r="V101" s="124">
        <v>2015</v>
      </c>
      <c r="W101" s="124"/>
      <c r="X101" s="124"/>
      <c r="Y101" s="125"/>
      <c r="Z101" s="122">
        <v>2015</v>
      </c>
      <c r="AA101" s="124">
        <v>2016</v>
      </c>
      <c r="AB101" s="124"/>
      <c r="AC101" s="124"/>
      <c r="AD101" s="125"/>
      <c r="AE101" s="122">
        <v>2016</v>
      </c>
      <c r="AF101" s="124">
        <v>2017</v>
      </c>
      <c r="AG101" s="124"/>
      <c r="AH101" s="124"/>
      <c r="AI101" s="125"/>
      <c r="AJ101" s="122">
        <v>2017</v>
      </c>
      <c r="AK101" s="124">
        <v>2018</v>
      </c>
      <c r="AL101" s="124"/>
      <c r="AM101" s="124"/>
      <c r="AN101" s="125"/>
      <c r="AO101" s="122">
        <v>2018</v>
      </c>
      <c r="AP101" s="140">
        <v>2019</v>
      </c>
      <c r="AQ101" s="129"/>
      <c r="AR101" s="129"/>
      <c r="AS101" s="130"/>
      <c r="AT101" s="122">
        <v>2019</v>
      </c>
      <c r="AU101" s="124">
        <v>2020</v>
      </c>
      <c r="AV101" s="124"/>
      <c r="AW101" s="124"/>
      <c r="AX101" s="125"/>
      <c r="AY101" s="122">
        <v>2020</v>
      </c>
      <c r="AZ101" s="124">
        <v>2021</v>
      </c>
      <c r="BA101" s="124"/>
      <c r="BB101" s="124"/>
      <c r="BC101" s="125"/>
      <c r="BD101" s="122">
        <v>2021</v>
      </c>
      <c r="BE101" s="147">
        <v>2022</v>
      </c>
      <c r="BF101" s="124"/>
      <c r="BG101" s="124"/>
      <c r="BH101" s="125"/>
      <c r="BI101" s="148">
        <v>2022</v>
      </c>
      <c r="BJ101" s="124">
        <v>2023</v>
      </c>
      <c r="BK101" s="124"/>
      <c r="BL101" s="124"/>
      <c r="BM101" s="125"/>
      <c r="BN101" s="148">
        <v>2023</v>
      </c>
    </row>
    <row r="102" spans="1:66" hidden="1" outlineLevel="1" x14ac:dyDescent="0.25">
      <c r="A102" s="141"/>
      <c r="B102" s="14" t="s">
        <v>0</v>
      </c>
      <c r="C102" s="14" t="s">
        <v>1</v>
      </c>
      <c r="D102" s="14" t="s">
        <v>2</v>
      </c>
      <c r="E102" s="14" t="s">
        <v>3</v>
      </c>
      <c r="F102" s="135"/>
      <c r="G102" s="15" t="s">
        <v>0</v>
      </c>
      <c r="H102" s="15" t="s">
        <v>1</v>
      </c>
      <c r="I102" s="15" t="s">
        <v>2</v>
      </c>
      <c r="J102" s="15" t="s">
        <v>3</v>
      </c>
      <c r="K102" s="128"/>
      <c r="L102" s="15" t="s">
        <v>0</v>
      </c>
      <c r="M102" s="15" t="s">
        <v>1</v>
      </c>
      <c r="N102" s="15" t="s">
        <v>2</v>
      </c>
      <c r="O102" s="15" t="s">
        <v>3</v>
      </c>
      <c r="P102" s="128"/>
      <c r="Q102" s="14" t="s">
        <v>0</v>
      </c>
      <c r="R102" s="14" t="s">
        <v>1</v>
      </c>
      <c r="S102" s="14" t="s">
        <v>2</v>
      </c>
      <c r="T102" s="14" t="s">
        <v>3</v>
      </c>
      <c r="U102" s="128"/>
      <c r="V102" s="14" t="s">
        <v>0</v>
      </c>
      <c r="W102" s="14" t="s">
        <v>1</v>
      </c>
      <c r="X102" s="14" t="s">
        <v>2</v>
      </c>
      <c r="Y102" s="14" t="s">
        <v>3</v>
      </c>
      <c r="Z102" s="128"/>
      <c r="AA102" s="14" t="s">
        <v>0</v>
      </c>
      <c r="AB102" s="14" t="s">
        <v>1</v>
      </c>
      <c r="AC102" s="14" t="s">
        <v>2</v>
      </c>
      <c r="AD102" s="14" t="s">
        <v>3</v>
      </c>
      <c r="AE102" s="128"/>
      <c r="AF102" s="14" t="s">
        <v>0</v>
      </c>
      <c r="AG102" s="14" t="s">
        <v>1</v>
      </c>
      <c r="AH102" s="14" t="s">
        <v>2</v>
      </c>
      <c r="AI102" s="14" t="s">
        <v>3</v>
      </c>
      <c r="AJ102" s="128"/>
      <c r="AK102" s="14" t="s">
        <v>0</v>
      </c>
      <c r="AL102" s="14" t="s">
        <v>1</v>
      </c>
      <c r="AM102" s="14" t="s">
        <v>2</v>
      </c>
      <c r="AN102" s="14" t="s">
        <v>3</v>
      </c>
      <c r="AO102" s="128"/>
      <c r="AP102" s="14" t="s">
        <v>0</v>
      </c>
      <c r="AQ102" s="14" t="s">
        <v>1</v>
      </c>
      <c r="AR102" s="14" t="s">
        <v>2</v>
      </c>
      <c r="AS102" s="14" t="s">
        <v>3</v>
      </c>
      <c r="AT102" s="123"/>
      <c r="AU102" s="14" t="s">
        <v>0</v>
      </c>
      <c r="AV102" s="14" t="s">
        <v>1</v>
      </c>
      <c r="AW102" s="14" t="s">
        <v>2</v>
      </c>
      <c r="AX102" s="14" t="s">
        <v>3</v>
      </c>
      <c r="AY102" s="123"/>
      <c r="AZ102" s="14" t="s">
        <v>0</v>
      </c>
      <c r="BA102" s="14" t="s">
        <v>1</v>
      </c>
      <c r="BB102" s="14" t="s">
        <v>2</v>
      </c>
      <c r="BC102" s="14" t="s">
        <v>3</v>
      </c>
      <c r="BD102" s="123"/>
      <c r="BE102" s="14" t="s">
        <v>0</v>
      </c>
      <c r="BF102" s="14" t="s">
        <v>1</v>
      </c>
      <c r="BG102" s="14" t="s">
        <v>2</v>
      </c>
      <c r="BH102" s="14" t="s">
        <v>3</v>
      </c>
      <c r="BI102" s="149"/>
      <c r="BJ102" s="96" t="s">
        <v>0</v>
      </c>
      <c r="BK102" s="96" t="s">
        <v>1</v>
      </c>
      <c r="BL102" s="96" t="s">
        <v>2</v>
      </c>
      <c r="BM102" s="96" t="s">
        <v>3</v>
      </c>
      <c r="BN102" s="149"/>
    </row>
    <row r="103" spans="1:66" hidden="1" outlineLevel="1" x14ac:dyDescent="0.25">
      <c r="A103" s="20" t="s">
        <v>30</v>
      </c>
      <c r="B103" s="40">
        <v>146.41999999999999</v>
      </c>
      <c r="C103" s="40">
        <v>145.59</v>
      </c>
      <c r="D103" s="40">
        <v>146.56</v>
      </c>
      <c r="E103" s="40">
        <v>147.91</v>
      </c>
      <c r="F103" s="9">
        <v>146.62</v>
      </c>
      <c r="G103" s="9">
        <v>148.13999999999999</v>
      </c>
      <c r="H103" s="9">
        <v>148.18</v>
      </c>
      <c r="I103" s="9">
        <v>149.68</v>
      </c>
      <c r="J103" s="9">
        <v>150.44</v>
      </c>
      <c r="K103" s="9">
        <v>149.11000000000001</v>
      </c>
      <c r="L103" s="9">
        <v>150.66</v>
      </c>
      <c r="M103" s="9">
        <v>151.13</v>
      </c>
      <c r="N103" s="9">
        <v>152.91999999999999</v>
      </c>
      <c r="O103" s="9">
        <v>153.81</v>
      </c>
      <c r="P103" s="9">
        <v>152.13</v>
      </c>
      <c r="Q103" s="9">
        <v>170.21</v>
      </c>
      <c r="R103" s="9">
        <v>182.66</v>
      </c>
      <c r="S103" s="9">
        <v>182.52</v>
      </c>
      <c r="T103" s="9">
        <v>181.38</v>
      </c>
      <c r="U103" s="9">
        <v>179.19</v>
      </c>
      <c r="V103" s="9">
        <v>184.64</v>
      </c>
      <c r="W103" s="9">
        <v>185.86</v>
      </c>
      <c r="X103" s="9">
        <v>216.19681299999999</v>
      </c>
      <c r="Y103" s="9">
        <v>300.22000000000003</v>
      </c>
      <c r="Z103" s="9">
        <v>221.73</v>
      </c>
      <c r="AA103" s="9">
        <v>356.62</v>
      </c>
      <c r="AB103" s="9">
        <v>335.59529959999998</v>
      </c>
      <c r="AC103" s="9">
        <v>341.5</v>
      </c>
      <c r="AD103" s="9">
        <v>334.93</v>
      </c>
      <c r="AE103" s="9">
        <v>342.16</v>
      </c>
      <c r="AF103" s="9">
        <v>322.45999999999998</v>
      </c>
      <c r="AG103" s="9">
        <v>314.722575758</v>
      </c>
      <c r="AH103" s="9">
        <v>332.40875757600003</v>
      </c>
      <c r="AI103" s="9">
        <v>334.41220538699997</v>
      </c>
      <c r="AJ103" s="9">
        <v>326.00103380000002</v>
      </c>
      <c r="AK103" s="9">
        <v>323.224756614</v>
      </c>
      <c r="AL103" s="9">
        <v>329.755</v>
      </c>
      <c r="AM103" s="9">
        <v>356.01761900000002</v>
      </c>
      <c r="AN103" s="9">
        <v>369.82592812199999</v>
      </c>
      <c r="AO103" s="9">
        <v>344.70582990000003</v>
      </c>
      <c r="AP103" s="9">
        <v>377.73333330000003</v>
      </c>
      <c r="AQ103" s="9">
        <v>380.55224240000001</v>
      </c>
      <c r="AR103" s="9">
        <v>385.77</v>
      </c>
      <c r="AS103" s="9">
        <v>386.9310777</v>
      </c>
      <c r="AT103" s="9">
        <v>382.75</v>
      </c>
      <c r="AU103" s="9">
        <v>389.56314809999998</v>
      </c>
      <c r="AV103" s="9">
        <v>418.11</v>
      </c>
      <c r="AW103" s="9">
        <v>417.91848629999998</v>
      </c>
      <c r="AX103" s="9">
        <v>426.2243009</v>
      </c>
      <c r="AY103" s="9">
        <v>412.95320099999998</v>
      </c>
      <c r="AZ103" s="9">
        <v>419.7</v>
      </c>
      <c r="BA103" s="9">
        <v>428.36</v>
      </c>
      <c r="BB103" s="9">
        <v>425.72</v>
      </c>
      <c r="BC103" s="9">
        <v>429.79</v>
      </c>
      <c r="BD103" s="9">
        <v>426.03</v>
      </c>
      <c r="BE103" s="9">
        <v>455.11</v>
      </c>
      <c r="BF103" s="9">
        <v>442.49709677419298</v>
      </c>
      <c r="BG103" s="9">
        <v>475.41874999999999</v>
      </c>
      <c r="BH103" s="9">
        <v>467.86793650793658</v>
      </c>
      <c r="BI103" s="9">
        <v>460.48089430894288</v>
      </c>
      <c r="BJ103" s="9">
        <v>454.9266101694916</v>
      </c>
      <c r="BK103" s="9">
        <v>448.81590163934436</v>
      </c>
      <c r="BL103" s="9">
        <v>455.10571428571433</v>
      </c>
      <c r="BM103" s="9"/>
    </row>
    <row r="104" spans="1:66" collapsed="1" x14ac:dyDescent="0.25"/>
  </sheetData>
  <dataConsolidate/>
  <mergeCells count="381">
    <mergeCell ref="BE88:BH88"/>
    <mergeCell ref="BI88:BI89"/>
    <mergeCell ref="A92:A93"/>
    <mergeCell ref="B92:E92"/>
    <mergeCell ref="F92:F93"/>
    <mergeCell ref="G92:J92"/>
    <mergeCell ref="K92:K93"/>
    <mergeCell ref="AO97:AO98"/>
    <mergeCell ref="AO92:AO93"/>
    <mergeCell ref="L92:O92"/>
    <mergeCell ref="P92:P93"/>
    <mergeCell ref="Q92:T92"/>
    <mergeCell ref="U92:U93"/>
    <mergeCell ref="V92:Y92"/>
    <mergeCell ref="Z92:Z93"/>
    <mergeCell ref="AK92:AN92"/>
    <mergeCell ref="AK97:AN97"/>
    <mergeCell ref="AA92:AD92"/>
    <mergeCell ref="AE92:AE93"/>
    <mergeCell ref="AF92:AI92"/>
    <mergeCell ref="AJ92:AJ93"/>
    <mergeCell ref="AA97:AD97"/>
    <mergeCell ref="AE97:AE98"/>
    <mergeCell ref="G97:J97"/>
    <mergeCell ref="A88:A89"/>
    <mergeCell ref="B88:E88"/>
    <mergeCell ref="F88:F89"/>
    <mergeCell ref="G88:J88"/>
    <mergeCell ref="K88:K89"/>
    <mergeCell ref="K97:K98"/>
    <mergeCell ref="L88:O88"/>
    <mergeCell ref="P88:P89"/>
    <mergeCell ref="Q88:T88"/>
    <mergeCell ref="Q97:T97"/>
    <mergeCell ref="L97:O97"/>
    <mergeCell ref="P97:P98"/>
    <mergeCell ref="U97:U98"/>
    <mergeCell ref="V97:Y97"/>
    <mergeCell ref="Z97:Z98"/>
    <mergeCell ref="U88:U89"/>
    <mergeCell ref="V88:Y88"/>
    <mergeCell ref="V84:Y84"/>
    <mergeCell ref="Z84:Z85"/>
    <mergeCell ref="AK80:AN80"/>
    <mergeCell ref="AA80:AD80"/>
    <mergeCell ref="AE80:AE81"/>
    <mergeCell ref="AF80:AI80"/>
    <mergeCell ref="AJ80:AJ81"/>
    <mergeCell ref="K84:K85"/>
    <mergeCell ref="L84:O84"/>
    <mergeCell ref="P84:P85"/>
    <mergeCell ref="Q84:T84"/>
    <mergeCell ref="U84:U85"/>
    <mergeCell ref="Z88:Z89"/>
    <mergeCell ref="AE84:AE85"/>
    <mergeCell ref="L80:O80"/>
    <mergeCell ref="P80:P81"/>
    <mergeCell ref="Q80:T80"/>
    <mergeCell ref="U80:U81"/>
    <mergeCell ref="V80:Y80"/>
    <mergeCell ref="Z80:Z81"/>
    <mergeCell ref="Q76:T76"/>
    <mergeCell ref="U76:U77"/>
    <mergeCell ref="V76:Y76"/>
    <mergeCell ref="Z76:Z77"/>
    <mergeCell ref="A68:A69"/>
    <mergeCell ref="B68:E68"/>
    <mergeCell ref="F68:F69"/>
    <mergeCell ref="G68:J68"/>
    <mergeCell ref="K68:K69"/>
    <mergeCell ref="A72:A73"/>
    <mergeCell ref="B72:E72"/>
    <mergeCell ref="F72:F73"/>
    <mergeCell ref="G72:J72"/>
    <mergeCell ref="K72:K73"/>
    <mergeCell ref="A76:A77"/>
    <mergeCell ref="B76:E76"/>
    <mergeCell ref="F76:F77"/>
    <mergeCell ref="G76:J76"/>
    <mergeCell ref="K76:K77"/>
    <mergeCell ref="L56:O56"/>
    <mergeCell ref="Q64:T64"/>
    <mergeCell ref="U64:U65"/>
    <mergeCell ref="Q52:T52"/>
    <mergeCell ref="U52:U53"/>
    <mergeCell ref="AE64:AE65"/>
    <mergeCell ref="Q72:T72"/>
    <mergeCell ref="U72:U73"/>
    <mergeCell ref="V72:Y72"/>
    <mergeCell ref="Q68:T68"/>
    <mergeCell ref="U68:U69"/>
    <mergeCell ref="V68:Y68"/>
    <mergeCell ref="U56:U57"/>
    <mergeCell ref="V56:Y56"/>
    <mergeCell ref="Q60:T60"/>
    <mergeCell ref="U60:U61"/>
    <mergeCell ref="V60:Y60"/>
    <mergeCell ref="AA72:AD72"/>
    <mergeCell ref="Z72:Z73"/>
    <mergeCell ref="AE72:AE73"/>
    <mergeCell ref="Z68:Z69"/>
    <mergeCell ref="A101:A102"/>
    <mergeCell ref="B101:E101"/>
    <mergeCell ref="A97:A98"/>
    <mergeCell ref="B97:E97"/>
    <mergeCell ref="F97:F98"/>
    <mergeCell ref="L72:O72"/>
    <mergeCell ref="P72:P73"/>
    <mergeCell ref="A64:A65"/>
    <mergeCell ref="L76:O76"/>
    <mergeCell ref="P76:P77"/>
    <mergeCell ref="P64:P65"/>
    <mergeCell ref="A80:A81"/>
    <mergeCell ref="B80:E80"/>
    <mergeCell ref="F80:F81"/>
    <mergeCell ref="G80:J80"/>
    <mergeCell ref="K80:K81"/>
    <mergeCell ref="A84:A85"/>
    <mergeCell ref="B84:E84"/>
    <mergeCell ref="F84:F85"/>
    <mergeCell ref="G84:J84"/>
    <mergeCell ref="B64:E64"/>
    <mergeCell ref="F64:F65"/>
    <mergeCell ref="G64:J64"/>
    <mergeCell ref="K64:K65"/>
    <mergeCell ref="AO101:AO102"/>
    <mergeCell ref="F101:F102"/>
    <mergeCell ref="G101:J101"/>
    <mergeCell ref="K101:K102"/>
    <mergeCell ref="L101:O101"/>
    <mergeCell ref="P101:P102"/>
    <mergeCell ref="Q101:T101"/>
    <mergeCell ref="U101:U102"/>
    <mergeCell ref="V101:Y101"/>
    <mergeCell ref="Z101:Z102"/>
    <mergeCell ref="AA101:AD101"/>
    <mergeCell ref="AE101:AE102"/>
    <mergeCell ref="AF101:AI101"/>
    <mergeCell ref="AJ101:AJ102"/>
    <mergeCell ref="AK101:AN101"/>
    <mergeCell ref="AP101:AS101"/>
    <mergeCell ref="AT101:AT102"/>
    <mergeCell ref="AP76:AS76"/>
    <mergeCell ref="AT76:AT77"/>
    <mergeCell ref="AP80:AS80"/>
    <mergeCell ref="AT80:AT81"/>
    <mergeCell ref="AP84:AS84"/>
    <mergeCell ref="AT84:AT85"/>
    <mergeCell ref="AP88:AS88"/>
    <mergeCell ref="AT88:AT89"/>
    <mergeCell ref="AP92:AS92"/>
    <mergeCell ref="AT92:AT93"/>
    <mergeCell ref="AP97:AS97"/>
    <mergeCell ref="AF72:AI72"/>
    <mergeCell ref="AJ72:AJ73"/>
    <mergeCell ref="AO76:AO77"/>
    <mergeCell ref="AA76:AD76"/>
    <mergeCell ref="AE76:AE77"/>
    <mergeCell ref="AF76:AI76"/>
    <mergeCell ref="AT97:AT98"/>
    <mergeCell ref="AT72:AT73"/>
    <mergeCell ref="AO80:AO81"/>
    <mergeCell ref="AO84:AO85"/>
    <mergeCell ref="AF88:AI88"/>
    <mergeCell ref="AJ88:AJ89"/>
    <mergeCell ref="AK88:AN88"/>
    <mergeCell ref="AO88:AO89"/>
    <mergeCell ref="AJ76:AJ77"/>
    <mergeCell ref="AK76:AN76"/>
    <mergeCell ref="AA88:AD88"/>
    <mergeCell ref="AE88:AE89"/>
    <mergeCell ref="AJ97:AJ98"/>
    <mergeCell ref="AF97:AI97"/>
    <mergeCell ref="AF84:AI84"/>
    <mergeCell ref="AJ84:AJ85"/>
    <mergeCell ref="AK84:AN84"/>
    <mergeCell ref="AA84:AD84"/>
    <mergeCell ref="B2:E2"/>
    <mergeCell ref="F2:F3"/>
    <mergeCell ref="G2:J2"/>
    <mergeCell ref="K2:K3"/>
    <mergeCell ref="V64:Y64"/>
    <mergeCell ref="AT68:AT69"/>
    <mergeCell ref="AU56:AX56"/>
    <mergeCell ref="AJ2:AJ3"/>
    <mergeCell ref="AE52:AE53"/>
    <mergeCell ref="AA56:AD56"/>
    <mergeCell ref="AE56:AE57"/>
    <mergeCell ref="AA60:AD60"/>
    <mergeCell ref="AE60:AE61"/>
    <mergeCell ref="AA68:AD68"/>
    <mergeCell ref="AJ60:AJ61"/>
    <mergeCell ref="AE68:AE69"/>
    <mergeCell ref="AO64:AO65"/>
    <mergeCell ref="AF68:AI68"/>
    <mergeCell ref="AJ68:AJ69"/>
    <mergeCell ref="AK68:AN68"/>
    <mergeCell ref="AO68:AO69"/>
    <mergeCell ref="AP68:AS68"/>
    <mergeCell ref="AP64:AS64"/>
    <mergeCell ref="AT64:AT65"/>
    <mergeCell ref="AE2:AE3"/>
    <mergeCell ref="P52:P53"/>
    <mergeCell ref="AZ56:BC56"/>
    <mergeCell ref="AP2:AS2"/>
    <mergeCell ref="AT2:AT3"/>
    <mergeCell ref="AU2:AX2"/>
    <mergeCell ref="AY2:AY3"/>
    <mergeCell ref="AP52:AS52"/>
    <mergeCell ref="AT52:AT53"/>
    <mergeCell ref="AF2:AI2"/>
    <mergeCell ref="AK2:AN2"/>
    <mergeCell ref="AO2:AO3"/>
    <mergeCell ref="AZ2:BC2"/>
    <mergeCell ref="AP56:AS56"/>
    <mergeCell ref="Z2:Z3"/>
    <mergeCell ref="AA2:AD2"/>
    <mergeCell ref="AF56:AI56"/>
    <mergeCell ref="AJ56:AJ57"/>
    <mergeCell ref="AK56:AN56"/>
    <mergeCell ref="AO56:AO57"/>
    <mergeCell ref="AA52:AD52"/>
    <mergeCell ref="Z56:Z57"/>
    <mergeCell ref="P56:P57"/>
    <mergeCell ref="Q56:T56"/>
    <mergeCell ref="L2:O2"/>
    <mergeCell ref="B52:E52"/>
    <mergeCell ref="AZ76:BC76"/>
    <mergeCell ref="BD76:BD77"/>
    <mergeCell ref="A1:AY1"/>
    <mergeCell ref="AU52:AX52"/>
    <mergeCell ref="AY52:AY53"/>
    <mergeCell ref="AZ52:BC52"/>
    <mergeCell ref="BD52:BD53"/>
    <mergeCell ref="A2:A3"/>
    <mergeCell ref="A52:A53"/>
    <mergeCell ref="AO52:AO53"/>
    <mergeCell ref="AK52:AN52"/>
    <mergeCell ref="V52:Y52"/>
    <mergeCell ref="Z52:Z53"/>
    <mergeCell ref="AF52:AI52"/>
    <mergeCell ref="AJ52:AJ53"/>
    <mergeCell ref="G52:J52"/>
    <mergeCell ref="K52:K53"/>
    <mergeCell ref="L52:O52"/>
    <mergeCell ref="P2:P3"/>
    <mergeCell ref="Q2:T2"/>
    <mergeCell ref="U2:U3"/>
    <mergeCell ref="V2:Y2"/>
    <mergeCell ref="BD2:BD3"/>
    <mergeCell ref="BE72:BH72"/>
    <mergeCell ref="BI72:BI73"/>
    <mergeCell ref="BE76:BH76"/>
    <mergeCell ref="BI76:BI77"/>
    <mergeCell ref="BE80:BH80"/>
    <mergeCell ref="BI80:BI81"/>
    <mergeCell ref="BD56:BD57"/>
    <mergeCell ref="Z64:Z65"/>
    <mergeCell ref="AF64:AI64"/>
    <mergeCell ref="AJ64:AJ65"/>
    <mergeCell ref="AK64:AN64"/>
    <mergeCell ref="AA64:AD64"/>
    <mergeCell ref="AY56:AY57"/>
    <mergeCell ref="AU80:AX80"/>
    <mergeCell ref="AY80:AY81"/>
    <mergeCell ref="AP72:AS72"/>
    <mergeCell ref="AK72:AN72"/>
    <mergeCell ref="AO72:AO73"/>
    <mergeCell ref="AT56:AT57"/>
    <mergeCell ref="AP60:AS60"/>
    <mergeCell ref="AT60:AT61"/>
    <mergeCell ref="BE52:BH52"/>
    <mergeCell ref="BI52:BI53"/>
    <mergeCell ref="BE84:BH84"/>
    <mergeCell ref="BI84:BI85"/>
    <mergeCell ref="BD84:BD85"/>
    <mergeCell ref="BD60:BD61"/>
    <mergeCell ref="BD64:BD65"/>
    <mergeCell ref="BD68:BD69"/>
    <mergeCell ref="BD72:BD73"/>
    <mergeCell ref="AZ80:BC80"/>
    <mergeCell ref="BD80:BD81"/>
    <mergeCell ref="AU84:AX84"/>
    <mergeCell ref="AY84:AY85"/>
    <mergeCell ref="AZ84:BC84"/>
    <mergeCell ref="AU88:AX88"/>
    <mergeCell ref="AY88:AY89"/>
    <mergeCell ref="AZ88:BC88"/>
    <mergeCell ref="BD88:BD89"/>
    <mergeCell ref="AU60:AX60"/>
    <mergeCell ref="AY60:AY61"/>
    <mergeCell ref="AZ60:BC60"/>
    <mergeCell ref="AU64:AX64"/>
    <mergeCell ref="AY64:AY65"/>
    <mergeCell ref="AZ64:BC64"/>
    <mergeCell ref="AU68:AX68"/>
    <mergeCell ref="AY68:AY69"/>
    <mergeCell ref="AZ68:BC68"/>
    <mergeCell ref="AU72:AX72"/>
    <mergeCell ref="AY72:AY73"/>
    <mergeCell ref="AZ72:BC72"/>
    <mergeCell ref="AU76:AX76"/>
    <mergeCell ref="AY76:AY77"/>
    <mergeCell ref="AU97:AX97"/>
    <mergeCell ref="BE92:BH92"/>
    <mergeCell ref="BI92:BI93"/>
    <mergeCell ref="BE97:BH97"/>
    <mergeCell ref="BI97:BI98"/>
    <mergeCell ref="BE101:BH101"/>
    <mergeCell ref="BI101:BI102"/>
    <mergeCell ref="AU101:AX101"/>
    <mergeCell ref="AY101:AY102"/>
    <mergeCell ref="AZ101:BC101"/>
    <mergeCell ref="BD101:BD102"/>
    <mergeCell ref="AY97:AY98"/>
    <mergeCell ref="AZ97:BC97"/>
    <mergeCell ref="BD97:BD98"/>
    <mergeCell ref="AU92:AX92"/>
    <mergeCell ref="AY92:AY93"/>
    <mergeCell ref="AZ92:BC92"/>
    <mergeCell ref="BD92:BD93"/>
    <mergeCell ref="B17:BD17"/>
    <mergeCell ref="B21:BD21"/>
    <mergeCell ref="A25:BD25"/>
    <mergeCell ref="A33:BD33"/>
    <mergeCell ref="L68:O68"/>
    <mergeCell ref="P68:P69"/>
    <mergeCell ref="AO60:AO61"/>
    <mergeCell ref="AK60:AN60"/>
    <mergeCell ref="AF60:AI60"/>
    <mergeCell ref="A56:A57"/>
    <mergeCell ref="B56:E56"/>
    <mergeCell ref="F56:F57"/>
    <mergeCell ref="G56:J56"/>
    <mergeCell ref="K56:K57"/>
    <mergeCell ref="Z60:Z61"/>
    <mergeCell ref="A60:A61"/>
    <mergeCell ref="B60:E60"/>
    <mergeCell ref="F60:F61"/>
    <mergeCell ref="P60:P61"/>
    <mergeCell ref="F52:F53"/>
    <mergeCell ref="G60:J60"/>
    <mergeCell ref="K60:K61"/>
    <mergeCell ref="L60:O60"/>
    <mergeCell ref="L64:O64"/>
    <mergeCell ref="BJ64:BM64"/>
    <mergeCell ref="BN64:BN65"/>
    <mergeCell ref="BJ68:BM68"/>
    <mergeCell ref="BN68:BN69"/>
    <mergeCell ref="BE56:BH56"/>
    <mergeCell ref="BI56:BI57"/>
    <mergeCell ref="BE60:BH60"/>
    <mergeCell ref="BI60:BI61"/>
    <mergeCell ref="BE64:BH64"/>
    <mergeCell ref="BI64:BI65"/>
    <mergeCell ref="BE68:BH68"/>
    <mergeCell ref="BI68:BI69"/>
    <mergeCell ref="BJ92:BM92"/>
    <mergeCell ref="BN92:BN93"/>
    <mergeCell ref="BJ97:BM97"/>
    <mergeCell ref="BN97:BN98"/>
    <mergeCell ref="BJ101:BM101"/>
    <mergeCell ref="BN101:BN102"/>
    <mergeCell ref="BE2:BH2"/>
    <mergeCell ref="BI2:BI3"/>
    <mergeCell ref="BJ72:BM72"/>
    <mergeCell ref="BN72:BN73"/>
    <mergeCell ref="BJ76:BM76"/>
    <mergeCell ref="BN76:BN77"/>
    <mergeCell ref="BJ80:BM80"/>
    <mergeCell ref="BN80:BN81"/>
    <mergeCell ref="BJ84:BM84"/>
    <mergeCell ref="BN84:BN85"/>
    <mergeCell ref="BJ88:BM88"/>
    <mergeCell ref="BN88:BN89"/>
    <mergeCell ref="BJ52:BM52"/>
    <mergeCell ref="BN52:BN53"/>
    <mergeCell ref="BJ56:BM56"/>
    <mergeCell ref="BN56:BN57"/>
    <mergeCell ref="BJ60:BM60"/>
    <mergeCell ref="BN60:BN61"/>
  </mergeCells>
  <pageMargins left="0.39370078740157483" right="0.39370078740157483" top="0.39370078740157483" bottom="0.39370078740157483" header="0.39370078740157483" footer="0.39370078740157483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BN98"/>
  <sheetViews>
    <sheetView zoomScaleNormal="100" zoomScaleSheetLayoutView="100" workbookViewId="0">
      <pane xSplit="1" ySplit="3" topLeftCell="AY4" activePane="bottomRight" state="frozen"/>
      <selection pane="topRight" activeCell="B1" sqref="B1"/>
      <selection pane="bottomLeft" activeCell="A4" sqref="A4"/>
      <selection pane="bottomRight" activeCell="BI7" sqref="BI7"/>
    </sheetView>
  </sheetViews>
  <sheetFormatPr defaultColWidth="8.85546875" defaultRowHeight="15" outlineLevelRow="1" outlineLevelCol="1" x14ac:dyDescent="0.25"/>
  <cols>
    <col min="1" max="1" width="60.7109375" style="38" customWidth="1"/>
    <col min="2" max="5" width="10.7109375" style="13" hidden="1" customWidth="1" outlineLevel="1"/>
    <col min="6" max="6" width="10.7109375" style="38" customWidth="1" collapsed="1"/>
    <col min="7" max="10" width="10.7109375" style="13" hidden="1" customWidth="1" outlineLevel="1"/>
    <col min="11" max="11" width="10.7109375" style="13" customWidth="1" collapsed="1"/>
    <col min="12" max="15" width="10.7109375" style="13" hidden="1" customWidth="1" outlineLevel="1"/>
    <col min="16" max="16" width="10.7109375" style="13" customWidth="1" collapsed="1"/>
    <col min="17" max="20" width="10.7109375" style="13" hidden="1" customWidth="1" outlineLevel="1"/>
    <col min="21" max="21" width="10.7109375" style="13" customWidth="1" collapsed="1"/>
    <col min="22" max="25" width="10.7109375" style="13" hidden="1" customWidth="1" outlineLevel="1"/>
    <col min="26" max="26" width="10.7109375" style="13" customWidth="1" collapsed="1"/>
    <col min="27" max="30" width="10.7109375" style="13" hidden="1" customWidth="1" outlineLevel="1"/>
    <col min="31" max="31" width="10.7109375" style="13" customWidth="1" collapsed="1"/>
    <col min="32" max="35" width="10.7109375" style="13" hidden="1" customWidth="1" outlineLevel="1"/>
    <col min="36" max="36" width="10.7109375" style="13" customWidth="1" collapsed="1"/>
    <col min="37" max="40" width="10.7109375" style="13" hidden="1" customWidth="1" outlineLevel="1"/>
    <col min="41" max="41" width="10.7109375" style="13" customWidth="1" collapsed="1"/>
    <col min="42" max="45" width="10.7109375" style="13" hidden="1" customWidth="1" outlineLevel="1"/>
    <col min="46" max="46" width="10.7109375" style="13" customWidth="1" collapsed="1"/>
    <col min="47" max="50" width="10.7109375" style="13" hidden="1" customWidth="1" outlineLevel="1"/>
    <col min="51" max="51" width="9.5703125" style="13" customWidth="1" collapsed="1"/>
    <col min="52" max="52" width="10.7109375" style="13" customWidth="1" outlineLevel="1"/>
    <col min="53" max="53" width="9.42578125" style="13" customWidth="1" outlineLevel="1"/>
    <col min="54" max="54" width="8.85546875" style="13" customWidth="1" outlineLevel="1"/>
    <col min="55" max="55" width="8.42578125" style="13" customWidth="1" outlineLevel="1"/>
    <col min="56" max="56" width="9.42578125" style="13" customWidth="1"/>
    <col min="57" max="60" width="8.85546875" style="13" customWidth="1" outlineLevel="1"/>
    <col min="61" max="16384" width="8.85546875" style="13"/>
  </cols>
  <sheetData>
    <row r="1" spans="1:62" x14ac:dyDescent="0.25">
      <c r="A1" s="131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</row>
    <row r="2" spans="1:62" x14ac:dyDescent="0.25">
      <c r="A2" s="126"/>
      <c r="B2" s="132">
        <v>2012</v>
      </c>
      <c r="C2" s="132"/>
      <c r="D2" s="132"/>
      <c r="E2" s="133"/>
      <c r="F2" s="150">
        <v>2012</v>
      </c>
      <c r="G2" s="132">
        <v>2013</v>
      </c>
      <c r="H2" s="132"/>
      <c r="I2" s="132"/>
      <c r="J2" s="133"/>
      <c r="K2" s="122">
        <v>2013</v>
      </c>
      <c r="L2" s="129">
        <v>2014</v>
      </c>
      <c r="M2" s="129"/>
      <c r="N2" s="129"/>
      <c r="O2" s="130"/>
      <c r="P2" s="122">
        <f>K2+1</f>
        <v>2014</v>
      </c>
      <c r="Q2" s="124">
        <v>2015</v>
      </c>
      <c r="R2" s="124"/>
      <c r="S2" s="124"/>
      <c r="T2" s="125"/>
      <c r="U2" s="122">
        <v>2015</v>
      </c>
      <c r="V2" s="124">
        <v>2016</v>
      </c>
      <c r="W2" s="124"/>
      <c r="X2" s="124"/>
      <c r="Y2" s="125"/>
      <c r="Z2" s="122">
        <v>2016</v>
      </c>
      <c r="AA2" s="124">
        <v>2017</v>
      </c>
      <c r="AB2" s="124"/>
      <c r="AC2" s="124"/>
      <c r="AD2" s="125"/>
      <c r="AE2" s="122">
        <v>2017</v>
      </c>
      <c r="AF2" s="124">
        <v>2018</v>
      </c>
      <c r="AG2" s="124"/>
      <c r="AH2" s="124"/>
      <c r="AI2" s="125"/>
      <c r="AJ2" s="122">
        <v>2018</v>
      </c>
      <c r="AK2" s="124">
        <v>2019</v>
      </c>
      <c r="AL2" s="124"/>
      <c r="AM2" s="124"/>
      <c r="AN2" s="125"/>
      <c r="AO2" s="147">
        <v>2019</v>
      </c>
      <c r="AP2" s="140">
        <v>2020</v>
      </c>
      <c r="AQ2" s="129"/>
      <c r="AR2" s="129"/>
      <c r="AS2" s="130"/>
      <c r="AT2" s="122">
        <v>2020</v>
      </c>
      <c r="AU2" s="147">
        <v>2021</v>
      </c>
      <c r="AV2" s="124"/>
      <c r="AW2" s="124"/>
      <c r="AX2" s="125"/>
      <c r="AY2" s="148">
        <v>2021</v>
      </c>
      <c r="AZ2" s="147">
        <v>2022</v>
      </c>
      <c r="BA2" s="124"/>
      <c r="BB2" s="124"/>
      <c r="BC2" s="125"/>
      <c r="BD2" s="148">
        <v>2022</v>
      </c>
      <c r="BE2" s="147">
        <v>2023</v>
      </c>
      <c r="BF2" s="124"/>
      <c r="BG2" s="124"/>
      <c r="BH2" s="125"/>
      <c r="BI2" s="148">
        <v>2023</v>
      </c>
    </row>
    <row r="3" spans="1:62" x14ac:dyDescent="0.25">
      <c r="A3" s="127"/>
      <c r="B3" s="14" t="s">
        <v>0</v>
      </c>
      <c r="C3" s="14" t="s">
        <v>1</v>
      </c>
      <c r="D3" s="14" t="s">
        <v>2</v>
      </c>
      <c r="E3" s="14" t="s">
        <v>3</v>
      </c>
      <c r="F3" s="135"/>
      <c r="G3" s="15" t="s">
        <v>0</v>
      </c>
      <c r="H3" s="15" t="s">
        <v>1</v>
      </c>
      <c r="I3" s="15" t="s">
        <v>2</v>
      </c>
      <c r="J3" s="15" t="s">
        <v>3</v>
      </c>
      <c r="K3" s="128"/>
      <c r="L3" s="15" t="s">
        <v>0</v>
      </c>
      <c r="M3" s="15" t="s">
        <v>1</v>
      </c>
      <c r="N3" s="15" t="s">
        <v>2</v>
      </c>
      <c r="O3" s="15" t="s">
        <v>3</v>
      </c>
      <c r="P3" s="128"/>
      <c r="Q3" s="14" t="s">
        <v>0</v>
      </c>
      <c r="R3" s="14" t="s">
        <v>1</v>
      </c>
      <c r="S3" s="14" t="s">
        <v>2</v>
      </c>
      <c r="T3" s="14" t="s">
        <v>3</v>
      </c>
      <c r="U3" s="128"/>
      <c r="V3" s="14" t="s">
        <v>0</v>
      </c>
      <c r="W3" s="14" t="s">
        <v>1</v>
      </c>
      <c r="X3" s="14" t="s">
        <v>2</v>
      </c>
      <c r="Y3" s="14" t="s">
        <v>3</v>
      </c>
      <c r="Z3" s="128"/>
      <c r="AA3" s="14" t="s">
        <v>0</v>
      </c>
      <c r="AB3" s="14" t="s">
        <v>1</v>
      </c>
      <c r="AC3" s="14" t="s">
        <v>2</v>
      </c>
      <c r="AD3" s="14" t="s">
        <v>3</v>
      </c>
      <c r="AE3" s="128"/>
      <c r="AF3" s="14" t="s">
        <v>0</v>
      </c>
      <c r="AG3" s="14" t="s">
        <v>1</v>
      </c>
      <c r="AH3" s="14" t="s">
        <v>2</v>
      </c>
      <c r="AI3" s="14" t="s">
        <v>3</v>
      </c>
      <c r="AJ3" s="128"/>
      <c r="AK3" s="14" t="s">
        <v>0</v>
      </c>
      <c r="AL3" s="14" t="s">
        <v>1</v>
      </c>
      <c r="AM3" s="14" t="s">
        <v>2</v>
      </c>
      <c r="AN3" s="14" t="s">
        <v>3</v>
      </c>
      <c r="AO3" s="188"/>
      <c r="AP3" s="14" t="s">
        <v>0</v>
      </c>
      <c r="AQ3" s="14" t="s">
        <v>1</v>
      </c>
      <c r="AR3" s="14" t="s">
        <v>2</v>
      </c>
      <c r="AS3" s="14" t="s">
        <v>3</v>
      </c>
      <c r="AT3" s="128"/>
      <c r="AU3" s="14" t="s">
        <v>0</v>
      </c>
      <c r="AV3" s="14" t="s">
        <v>1</v>
      </c>
      <c r="AW3" s="14" t="s">
        <v>2</v>
      </c>
      <c r="AX3" s="14" t="s">
        <v>3</v>
      </c>
      <c r="AY3" s="149"/>
      <c r="AZ3" s="14" t="s">
        <v>0</v>
      </c>
      <c r="BA3" s="14" t="s">
        <v>1</v>
      </c>
      <c r="BB3" s="14" t="s">
        <v>2</v>
      </c>
      <c r="BC3" s="14" t="s">
        <v>3</v>
      </c>
      <c r="BD3" s="149"/>
      <c r="BE3" s="106" t="s">
        <v>0</v>
      </c>
      <c r="BF3" s="106" t="s">
        <v>1</v>
      </c>
      <c r="BG3" s="106" t="s">
        <v>2</v>
      </c>
      <c r="BH3" s="106" t="s">
        <v>3</v>
      </c>
      <c r="BI3" s="149"/>
    </row>
    <row r="4" spans="1:62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2" ht="30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107"/>
      <c r="BF5" s="107"/>
      <c r="BG5" s="107"/>
      <c r="BH5" s="107"/>
      <c r="BI5" s="107"/>
    </row>
    <row r="6" spans="1:62" x14ac:dyDescent="0.25">
      <c r="A6" s="22" t="s">
        <v>6</v>
      </c>
      <c r="B6" s="23">
        <f>IF(G89,G69/G89*100,"")</f>
        <v>31.361467145984808</v>
      </c>
      <c r="C6" s="23">
        <f t="shared" ref="C6:U6" si="0">IF(H89,H69/H89*100,"")</f>
        <v>33.021355770818964</v>
      </c>
      <c r="D6" s="23">
        <f t="shared" si="0"/>
        <v>29.193536471130511</v>
      </c>
      <c r="E6" s="23">
        <f t="shared" si="0"/>
        <v>28.024526904741276</v>
      </c>
      <c r="F6" s="23">
        <f t="shared" si="0"/>
        <v>28.024526904741276</v>
      </c>
      <c r="G6" s="23">
        <f t="shared" si="0"/>
        <v>34.172326816259172</v>
      </c>
      <c r="H6" s="23">
        <f t="shared" si="0"/>
        <v>33.482476256146079</v>
      </c>
      <c r="I6" s="23">
        <f t="shared" si="0"/>
        <v>29.46191781272891</v>
      </c>
      <c r="J6" s="23">
        <f t="shared" si="0"/>
        <v>28.691905144685485</v>
      </c>
      <c r="K6" s="23">
        <f t="shared" si="0"/>
        <v>28.691905144685485</v>
      </c>
      <c r="L6" s="23">
        <f t="shared" si="0"/>
        <v>32.748035611692586</v>
      </c>
      <c r="M6" s="23">
        <f t="shared" si="0"/>
        <v>31.991631423653001</v>
      </c>
      <c r="N6" s="23">
        <f t="shared" si="0"/>
        <v>30.57145491064302</v>
      </c>
      <c r="O6" s="23">
        <f t="shared" si="0"/>
        <v>29.805316775394687</v>
      </c>
      <c r="P6" s="23">
        <f t="shared" si="0"/>
        <v>29.805316775394687</v>
      </c>
      <c r="Q6" s="23">
        <f t="shared" si="0"/>
        <v>29.193216734217899</v>
      </c>
      <c r="R6" s="23">
        <f t="shared" si="0"/>
        <v>34.259126759016965</v>
      </c>
      <c r="S6" s="23">
        <f t="shared" si="0"/>
        <v>30.146998573662536</v>
      </c>
      <c r="T6" s="23">
        <f t="shared" si="0"/>
        <v>29.831837903558135</v>
      </c>
      <c r="U6" s="23">
        <f t="shared" si="0"/>
        <v>29.831837903558135</v>
      </c>
      <c r="V6" s="23">
        <f t="shared" ref="V6:AN6" si="1">IF(AA89,AA69/AA89*100,"")</f>
        <v>39.244978289243271</v>
      </c>
      <c r="W6" s="23">
        <f t="shared" si="1"/>
        <v>32.971588403277543</v>
      </c>
      <c r="X6" s="23">
        <f t="shared" si="1"/>
        <v>28.1022004849589</v>
      </c>
      <c r="Y6" s="23">
        <f t="shared" si="1"/>
        <v>27.432580523803608</v>
      </c>
      <c r="Z6" s="23">
        <f t="shared" si="1"/>
        <v>27.432580523803608</v>
      </c>
      <c r="AA6" s="23">
        <f t="shared" si="1"/>
        <v>32.982344449594144</v>
      </c>
      <c r="AB6" s="23">
        <f t="shared" si="1"/>
        <v>33.364618154381006</v>
      </c>
      <c r="AC6" s="23">
        <f t="shared" si="1"/>
        <v>29.608612950196108</v>
      </c>
      <c r="AD6" s="23">
        <f t="shared" si="1"/>
        <v>33.196393350345737</v>
      </c>
      <c r="AE6" s="23">
        <f t="shared" si="1"/>
        <v>33.196393350345737</v>
      </c>
      <c r="AF6" s="23">
        <f t="shared" si="1"/>
        <v>37.575963632559514</v>
      </c>
      <c r="AG6" s="23">
        <f t="shared" si="1"/>
        <v>37.811973767180447</v>
      </c>
      <c r="AH6" s="23">
        <f t="shared" si="1"/>
        <v>33.751228248187346</v>
      </c>
      <c r="AI6" s="23">
        <f t="shared" si="1"/>
        <v>32.469612859896699</v>
      </c>
      <c r="AJ6" s="23">
        <f t="shared" si="1"/>
        <v>32.469612859896699</v>
      </c>
      <c r="AK6" s="23">
        <f t="shared" si="1"/>
        <v>37.02195253694363</v>
      </c>
      <c r="AL6" s="23">
        <f t="shared" si="1"/>
        <v>35.966932372921164</v>
      </c>
      <c r="AM6" s="23">
        <f t="shared" si="1"/>
        <v>32.530036803016607</v>
      </c>
      <c r="AN6" s="23">
        <f t="shared" si="1"/>
        <v>32.871103776481661</v>
      </c>
      <c r="AO6" s="23">
        <f t="shared" ref="AO6:BI6" si="2">IF(AT89,AT69/AT89*100,"")</f>
        <v>32.871103776481661</v>
      </c>
      <c r="AP6" s="23">
        <f t="shared" si="2"/>
        <v>33.421456429271991</v>
      </c>
      <c r="AQ6" s="23">
        <f t="shared" si="2"/>
        <v>32.384488235588393</v>
      </c>
      <c r="AR6" s="23">
        <f t="shared" si="2"/>
        <v>31.121594253675656</v>
      </c>
      <c r="AS6" s="23">
        <f t="shared" si="2"/>
        <v>29.204530767001319</v>
      </c>
      <c r="AT6" s="23">
        <f t="shared" si="2"/>
        <v>29.204530767001319</v>
      </c>
      <c r="AU6" s="23">
        <f t="shared" si="2"/>
        <v>39.62595375841552</v>
      </c>
      <c r="AV6" s="23">
        <f t="shared" si="2"/>
        <v>40.810542174985073</v>
      </c>
      <c r="AW6" s="23">
        <f t="shared" si="2"/>
        <v>35.852190795172952</v>
      </c>
      <c r="AX6" s="23">
        <f t="shared" si="2"/>
        <v>31.955902084094074</v>
      </c>
      <c r="AY6" s="23">
        <f t="shared" si="2"/>
        <v>31.955902084094074</v>
      </c>
      <c r="AZ6" s="23">
        <f t="shared" si="2"/>
        <v>48.552950177282113</v>
      </c>
      <c r="BA6" s="23">
        <f t="shared" si="2"/>
        <v>48.737406791204336</v>
      </c>
      <c r="BB6" s="23">
        <f t="shared" si="2"/>
        <v>44.591451256305639</v>
      </c>
      <c r="BC6" s="23">
        <f t="shared" si="2"/>
        <v>36.547316380055975</v>
      </c>
      <c r="BD6" s="23">
        <f t="shared" si="2"/>
        <v>36.547316380055975</v>
      </c>
      <c r="BE6" s="23">
        <f>IF(BJ89,BJ69/BJ89*100,"")</f>
        <v>50.66975008719956</v>
      </c>
      <c r="BF6" s="23">
        <f t="shared" si="2"/>
        <v>46.286699409523585</v>
      </c>
      <c r="BG6" s="23" t="str">
        <f t="shared" si="2"/>
        <v/>
      </c>
      <c r="BH6" s="23" t="str">
        <f t="shared" si="2"/>
        <v/>
      </c>
      <c r="BI6" s="23" t="str">
        <f t="shared" si="2"/>
        <v/>
      </c>
    </row>
    <row r="7" spans="1:62" x14ac:dyDescent="0.25">
      <c r="A7" s="24" t="s">
        <v>7</v>
      </c>
      <c r="B7" s="23">
        <f>IF(G89,G73/G89*100,"")</f>
        <v>33.067151390653301</v>
      </c>
      <c r="C7" s="23">
        <f t="shared" ref="C7:U7" si="3">IF(H89,H73/H89*100,"")</f>
        <v>36.18626627025381</v>
      </c>
      <c r="D7" s="23">
        <f t="shared" si="3"/>
        <v>34.579951472189904</v>
      </c>
      <c r="E7" s="23">
        <f t="shared" si="3"/>
        <v>34.541165962844232</v>
      </c>
      <c r="F7" s="23">
        <f t="shared" si="3"/>
        <v>34.541165962844232</v>
      </c>
      <c r="G7" s="23">
        <f t="shared" si="3"/>
        <v>29.315777101132984</v>
      </c>
      <c r="H7" s="23">
        <f t="shared" si="3"/>
        <v>34.455560117478264</v>
      </c>
      <c r="I7" s="23">
        <f t="shared" si="3"/>
        <v>29.466209435157985</v>
      </c>
      <c r="J7" s="23">
        <f t="shared" si="3"/>
        <v>29.347830590259132</v>
      </c>
      <c r="K7" s="23">
        <f t="shared" si="3"/>
        <v>29.347830590259132</v>
      </c>
      <c r="L7" s="23">
        <f t="shared" si="3"/>
        <v>29.88334910027632</v>
      </c>
      <c r="M7" s="23">
        <f t="shared" si="3"/>
        <v>33.498730210963821</v>
      </c>
      <c r="N7" s="23">
        <f t="shared" si="3"/>
        <v>30.042235801315968</v>
      </c>
      <c r="O7" s="23">
        <f t="shared" si="3"/>
        <v>30.273383928883383</v>
      </c>
      <c r="P7" s="23">
        <f t="shared" si="3"/>
        <v>30.273383928883383</v>
      </c>
      <c r="Q7" s="23">
        <f t="shared" si="3"/>
        <v>28.552400276312177</v>
      </c>
      <c r="R7" s="23">
        <f t="shared" si="3"/>
        <v>31.5936859525683</v>
      </c>
      <c r="S7" s="23">
        <f t="shared" si="3"/>
        <v>29.065683259223</v>
      </c>
      <c r="T7" s="23">
        <f t="shared" si="3"/>
        <v>31.260286548286668</v>
      </c>
      <c r="U7" s="23">
        <f t="shared" si="3"/>
        <v>31.260286548286668</v>
      </c>
      <c r="V7" s="23">
        <f t="shared" ref="V7:AN7" si="4">IF(AA89,AA73/AA89*100,"")</f>
        <v>35.958914983270056</v>
      </c>
      <c r="W7" s="23">
        <f t="shared" si="4"/>
        <v>39.573906041270597</v>
      </c>
      <c r="X7" s="23">
        <f t="shared" si="4"/>
        <v>33.226152848009406</v>
      </c>
      <c r="Y7" s="23">
        <f t="shared" si="4"/>
        <v>31.817948099977496</v>
      </c>
      <c r="Z7" s="23">
        <f t="shared" si="4"/>
        <v>31.817948099977496</v>
      </c>
      <c r="AA7" s="23">
        <f t="shared" si="4"/>
        <v>33.847450474315529</v>
      </c>
      <c r="AB7" s="23">
        <f t="shared" si="4"/>
        <v>35.261985444404118</v>
      </c>
      <c r="AC7" s="23">
        <f t="shared" si="4"/>
        <v>31.403268126140414</v>
      </c>
      <c r="AD7" s="23">
        <f t="shared" si="4"/>
        <v>36.011338502404541</v>
      </c>
      <c r="AE7" s="23">
        <f t="shared" si="4"/>
        <v>36.011338502404541</v>
      </c>
      <c r="AF7" s="23">
        <f t="shared" si="4"/>
        <v>35.466148037546716</v>
      </c>
      <c r="AG7" s="23">
        <f t="shared" si="4"/>
        <v>37.282046569512296</v>
      </c>
      <c r="AH7" s="23">
        <f t="shared" si="4"/>
        <v>33.342609964883628</v>
      </c>
      <c r="AI7" s="23">
        <f t="shared" si="4"/>
        <v>32.710468968656748</v>
      </c>
      <c r="AJ7" s="23">
        <f t="shared" si="4"/>
        <v>32.710468968656748</v>
      </c>
      <c r="AK7" s="23">
        <f t="shared" si="4"/>
        <v>34.139760991720436</v>
      </c>
      <c r="AL7" s="23">
        <f t="shared" si="4"/>
        <v>35.641059248437863</v>
      </c>
      <c r="AM7" s="23">
        <f t="shared" si="4"/>
        <v>32.424500870513256</v>
      </c>
      <c r="AN7" s="23">
        <f t="shared" si="4"/>
        <v>32.370938133527766</v>
      </c>
      <c r="AO7" s="23">
        <f t="shared" ref="AO7:BD7" si="5">IF(AT89,AT73/AT89*100,"")</f>
        <v>32.370938133527766</v>
      </c>
      <c r="AP7" s="23">
        <f t="shared" si="5"/>
        <v>37.505824539120056</v>
      </c>
      <c r="AQ7" s="23">
        <f t="shared" si="5"/>
        <v>37.102726408644465</v>
      </c>
      <c r="AR7" s="23">
        <f t="shared" si="5"/>
        <v>34.41894127758254</v>
      </c>
      <c r="AS7" s="23">
        <f t="shared" si="5"/>
        <v>31.781480551630903</v>
      </c>
      <c r="AT7" s="23">
        <f t="shared" si="5"/>
        <v>31.781480551630903</v>
      </c>
      <c r="AU7" s="23">
        <f t="shared" si="5"/>
        <v>41.209290317267502</v>
      </c>
      <c r="AV7" s="23">
        <f t="shared" si="5"/>
        <v>38.982500265492284</v>
      </c>
      <c r="AW7" s="23">
        <f t="shared" si="5"/>
        <v>33.945267191532487</v>
      </c>
      <c r="AX7" s="23">
        <f t="shared" si="5"/>
        <v>31.358476169902893</v>
      </c>
      <c r="AY7" s="23">
        <f t="shared" si="5"/>
        <v>31.358476169902893</v>
      </c>
      <c r="AZ7" s="23">
        <f>IF(BE89,BE73/BE89*100,"")</f>
        <v>34.035012189002202</v>
      </c>
      <c r="BA7" s="23">
        <f>IF(BF89,BF73/BF89*100,"")</f>
        <v>44.73048767565151</v>
      </c>
      <c r="BB7" s="23">
        <f>IF(BG89,BG73/BG89*100,"")</f>
        <v>38.770177354493391</v>
      </c>
      <c r="BC7" s="23">
        <f>IF(BH89,BH73/BH89*100,"")</f>
        <v>35.928677321185887</v>
      </c>
      <c r="BD7" s="23">
        <f t="shared" si="5"/>
        <v>35.928677321185887</v>
      </c>
      <c r="BE7" s="23">
        <f>IF(BJ89,BJ73/BJ89*100,"")</f>
        <v>45.08481802291027</v>
      </c>
      <c r="BF7" s="23">
        <f>IF(BK89,BK73/BK89*100,"")</f>
        <v>41.989788685065939</v>
      </c>
      <c r="BG7" s="23" t="str">
        <f>IF(BL89,BL73/BL89*100,"")</f>
        <v/>
      </c>
      <c r="BH7" s="23" t="str">
        <f>IF(BM89,BM73/BM89*100,"")</f>
        <v/>
      </c>
      <c r="BI7" s="23" t="str">
        <f>IF(BN89,BN73/BN89*100,"")</f>
        <v/>
      </c>
      <c r="BJ7" s="72"/>
    </row>
    <row r="8" spans="1:62" x14ac:dyDescent="0.25">
      <c r="A8" s="24" t="s">
        <v>8</v>
      </c>
      <c r="B8" s="23">
        <f>IF(G89,G77/G89*100,"")</f>
        <v>-1.7056842446684866</v>
      </c>
      <c r="C8" s="23">
        <f t="shared" ref="C8:U8" si="6">IF(H89,H77/H89*100,"")</f>
        <v>-3.1649104994348525</v>
      </c>
      <c r="D8" s="23">
        <f t="shared" si="6"/>
        <v>-5.3864150010593974</v>
      </c>
      <c r="E8" s="23">
        <f t="shared" si="6"/>
        <v>-6.5166390581029559</v>
      </c>
      <c r="F8" s="23">
        <f t="shared" si="6"/>
        <v>-6.5166390581029559</v>
      </c>
      <c r="G8" s="23">
        <f t="shared" si="6"/>
        <v>4.8565497151261887</v>
      </c>
      <c r="H8" s="23">
        <f t="shared" si="6"/>
        <v>-0.97308386133217373</v>
      </c>
      <c r="I8" s="23">
        <f t="shared" si="6"/>
        <v>-4.2916224290758262E-3</v>
      </c>
      <c r="J8" s="23">
        <f t="shared" si="6"/>
        <v>-0.65592544557364763</v>
      </c>
      <c r="K8" s="23">
        <f t="shared" si="6"/>
        <v>-0.65592544557364763</v>
      </c>
      <c r="L8" s="23">
        <f t="shared" si="6"/>
        <v>2.8646865114162745</v>
      </c>
      <c r="M8" s="23">
        <f t="shared" si="6"/>
        <v>-1.5070987873108239</v>
      </c>
      <c r="N8" s="23">
        <f t="shared" si="6"/>
        <v>0.52921910932705896</v>
      </c>
      <c r="O8" s="23">
        <f t="shared" si="6"/>
        <v>-0.46806715348869704</v>
      </c>
      <c r="P8" s="23">
        <f t="shared" si="6"/>
        <v>-0.46806715348869704</v>
      </c>
      <c r="Q8" s="23">
        <f t="shared" si="6"/>
        <v>0.64081645790572206</v>
      </c>
      <c r="R8" s="23">
        <f t="shared" si="6"/>
        <v>2.6654408064486614</v>
      </c>
      <c r="S8" s="23">
        <f t="shared" si="6"/>
        <v>1.0813153144395298</v>
      </c>
      <c r="T8" s="23">
        <f t="shared" si="6"/>
        <v>-1.4284486447285343</v>
      </c>
      <c r="U8" s="23">
        <f t="shared" si="6"/>
        <v>-1.4284486447285343</v>
      </c>
      <c r="V8" s="23">
        <f t="shared" ref="V8:AN8" si="7">IF(AA89,AA77/AA89*100,"")</f>
        <v>3.2860633059732152</v>
      </c>
      <c r="W8" s="23">
        <f t="shared" si="7"/>
        <v>-6.6023176379930506</v>
      </c>
      <c r="X8" s="23">
        <f t="shared" si="7"/>
        <v>-5.1239523630505008</v>
      </c>
      <c r="Y8" s="23">
        <f t="shared" si="7"/>
        <v>-4.3853675761738895</v>
      </c>
      <c r="Z8" s="23">
        <f t="shared" si="7"/>
        <v>-4.3853675761738895</v>
      </c>
      <c r="AA8" s="23">
        <f t="shared" si="7"/>
        <v>-0.86510602472138487</v>
      </c>
      <c r="AB8" s="23">
        <f t="shared" si="7"/>
        <v>-1.8973672900231133</v>
      </c>
      <c r="AC8" s="23">
        <f t="shared" si="7"/>
        <v>-1.7946551759443068</v>
      </c>
      <c r="AD8" s="23">
        <f t="shared" si="7"/>
        <v>-2.8149451520588031</v>
      </c>
      <c r="AE8" s="23">
        <f t="shared" si="7"/>
        <v>-2.8149451520588031</v>
      </c>
      <c r="AF8" s="23">
        <f t="shared" si="7"/>
        <v>2.1098155950127913</v>
      </c>
      <c r="AG8" s="23">
        <f t="shared" si="7"/>
        <v>0.52992719766815499</v>
      </c>
      <c r="AH8" s="23">
        <f t="shared" si="7"/>
        <v>0.40861828330371314</v>
      </c>
      <c r="AI8" s="23">
        <f t="shared" si="7"/>
        <v>-0.24085610876003893</v>
      </c>
      <c r="AJ8" s="23">
        <f t="shared" si="7"/>
        <v>-0.24085610876003893</v>
      </c>
      <c r="AK8" s="23">
        <f t="shared" si="7"/>
        <v>2.8821915452231934</v>
      </c>
      <c r="AL8" s="23">
        <f t="shared" si="7"/>
        <v>0.32587312448330563</v>
      </c>
      <c r="AM8" s="23">
        <f t="shared" si="7"/>
        <v>0.10553593250334684</v>
      </c>
      <c r="AN8" s="23">
        <f t="shared" si="7"/>
        <v>0.50016564295390731</v>
      </c>
      <c r="AO8" s="23">
        <f t="shared" ref="AO8:BD8" si="8">IF(AT89,AT77/AT89*100,"")</f>
        <v>0.50016564295390731</v>
      </c>
      <c r="AP8" s="23">
        <f t="shared" si="8"/>
        <v>-4.0843681098480671</v>
      </c>
      <c r="AQ8" s="23">
        <f t="shared" si="8"/>
        <v>-4.7182381730560792</v>
      </c>
      <c r="AR8" s="23">
        <f t="shared" si="8"/>
        <v>-3.2973470239068847</v>
      </c>
      <c r="AS8" s="23">
        <f t="shared" si="8"/>
        <v>-2.5769497846295844</v>
      </c>
      <c r="AT8" s="23">
        <f t="shared" si="8"/>
        <v>-2.5769497846295844</v>
      </c>
      <c r="AU8" s="23">
        <f t="shared" si="8"/>
        <v>-1.5833365588519777</v>
      </c>
      <c r="AV8" s="23">
        <f t="shared" si="8"/>
        <v>1.8280419094927847</v>
      </c>
      <c r="AW8" s="23">
        <f t="shared" si="8"/>
        <v>1.9069236036404651</v>
      </c>
      <c r="AX8" s="23">
        <f t="shared" si="8"/>
        <v>0.59742591419118096</v>
      </c>
      <c r="AY8" s="23">
        <f t="shared" si="8"/>
        <v>0.59742591419118096</v>
      </c>
      <c r="AZ8" s="23">
        <f>IF(BE89,BE77/BE89*100,"")</f>
        <v>14.517937988279913</v>
      </c>
      <c r="BA8" s="23">
        <f>IF(BF89,BF77/BF89*100,"")</f>
        <v>4.0069191155528303</v>
      </c>
      <c r="BB8" s="23">
        <f>IF(BG89,BG77/BG89*100,"")</f>
        <v>5.8212739018122504</v>
      </c>
      <c r="BC8" s="23">
        <f>IF(BH89,BH77/BH89*100,"")</f>
        <v>0.61863905887008386</v>
      </c>
      <c r="BD8" s="23">
        <f t="shared" si="8"/>
        <v>0.61863905887008386</v>
      </c>
      <c r="BE8" s="23">
        <f>IF(BJ89,BJ77/BJ89*100,"")</f>
        <v>5.5849320642892843</v>
      </c>
      <c r="BF8" s="23">
        <f>IF(BK89,BK77/BK89*100,"")</f>
        <v>4.296910724457649</v>
      </c>
      <c r="BG8" s="23" t="str">
        <f>IF(BL89,BL77/BL89*100,"")</f>
        <v/>
      </c>
      <c r="BH8" s="23" t="str">
        <f>IF(BM89,BM77/BM89*100,"")</f>
        <v/>
      </c>
      <c r="BI8" s="23" t="str">
        <f>IF(BN89,BN77/BN89*100,"")</f>
        <v/>
      </c>
    </row>
    <row r="9" spans="1:62" x14ac:dyDescent="0.25">
      <c r="A9" s="20" t="s">
        <v>9</v>
      </c>
      <c r="B9" s="23">
        <f>IF((G90+E90+D90+C90),G81/(G90+E90+D90+C90)*100,"")</f>
        <v>48.424319371430677</v>
      </c>
      <c r="C9" s="23">
        <f>IF((H90+G90+E90+D90),H81/(H90+G90+E90+D90)*100,"")</f>
        <v>48.066090911298282</v>
      </c>
      <c r="D9" s="23">
        <f>IF((I90+G90+H90+E90),I81/(I90+G90+H90+E90)*100,"")</f>
        <v>49.975132296476119</v>
      </c>
      <c r="E9" s="23">
        <f>IF((J90+I90+H90+G90),J81/(J90+H90+I90+G90)*100,"")</f>
        <v>48.982800020484994</v>
      </c>
      <c r="F9" s="23">
        <f>IF(K90,K81/K90*100,"")</f>
        <v>48.982800020484994</v>
      </c>
      <c r="G9" s="23">
        <f>IF((L90+J90+I90+H90),L81/(L90+J90+I90+H90)*100,"")</f>
        <v>47.563499285227891</v>
      </c>
      <c r="H9" s="23">
        <f>IF((M90+L90+J90+I90),M81/(M90+L90+J90+I90)*100,"")</f>
        <v>45.713063048037398</v>
      </c>
      <c r="I9" s="23">
        <f>IF((N90+L90+M90+J90),N81/(N90+L90+M90+J90)*100,"")</f>
        <v>45.877701948646092</v>
      </c>
      <c r="J9" s="23">
        <f>IF((O90+N90+M90+L90),O81/(O90+M90+N90+L90)*100,"")</f>
        <v>46.007103396953738</v>
      </c>
      <c r="K9" s="23">
        <f>IF(P90,P81/P90*100,"")</f>
        <v>46.007103396953738</v>
      </c>
      <c r="L9" s="23">
        <f>IF((Q90+O90+N90+M90),Q81/(Q90+O90+N90+M90)*100,"")</f>
        <v>51.028103338380504</v>
      </c>
      <c r="M9" s="23">
        <f>IF((R90+Q90+O90+N90),R81/(R90+Q90+O90+N90)*100,"")</f>
        <v>50.209332335651233</v>
      </c>
      <c r="N9" s="23">
        <f>IF((S90+Q90+R90+O90),S81/(S90+Q90+R90+O90)*100,"")</f>
        <v>50.894725874146332</v>
      </c>
      <c r="O9" s="23">
        <f>IF((T90+S90+R90+Q90),T81/(T90+R90+S90+Q90)*100,"")</f>
        <v>52.765728710686957</v>
      </c>
      <c r="P9" s="23">
        <f>IF(U90,U81/U90*100,"")</f>
        <v>52.765728710686957</v>
      </c>
      <c r="Q9" s="23">
        <f>IF((V90+T90+S90+R90),V81/(V90+T90+S90+R90)*100,"")</f>
        <v>54.27821110029997</v>
      </c>
      <c r="R9" s="23">
        <f>IF((W90+V90+T90+S90),W81/(W90+V90+T90+S90)*100,"")</f>
        <v>52.253462611430535</v>
      </c>
      <c r="S9" s="23">
        <f>IF((X90+V90+W90+T90),X81/(X90+V90+W90+T90)*100,"")</f>
        <v>57.667174566030845</v>
      </c>
      <c r="T9" s="23">
        <f>IF((Y90+X90+W90+V90),Y81/(Y90+W90+V90+X90)*100,"")</f>
        <v>66.403496810839002</v>
      </c>
      <c r="U9" s="23">
        <f>IF(Z90,Z81/Z90*100,"")</f>
        <v>66.403496810839002</v>
      </c>
      <c r="V9" s="23">
        <f>IF((AA90+Y90+X90+W90),AA81/(AA90+Y90+X90+W90)*100,"")</f>
        <v>61.942725122556872</v>
      </c>
      <c r="W9" s="23">
        <f>IF((AB90+AA90+Y90+X90),AB81/(AB90+AA90+Y90+X90)*100,"")</f>
        <v>60.734396851402565</v>
      </c>
      <c r="X9" s="23">
        <f>IF((AC90+AA90+AB90+Y90),AC81/(AC90+AA90+AB90+Y90)*100,"")</f>
        <v>0</v>
      </c>
      <c r="Y9" s="23">
        <f>IF((AD90+AC90+AB90+AA90),AD81/(AD90+AB90+AA90+AC90)*100,"")</f>
        <v>58.727471557605305</v>
      </c>
      <c r="Z9" s="23">
        <f>IF(AE90,AE81/AE90*100,"")</f>
        <v>58.727471557605305</v>
      </c>
      <c r="AA9" s="23">
        <f>IF((AF90+AD90+AC90+AB90),AF81/(AF90+AD90+AC90+AB90)*100,"")</f>
        <v>58.158579375670868</v>
      </c>
      <c r="AB9" s="23">
        <f>IF((AG90+AF90+AD90+AC90),AG81/(AG90+AF90+AD90+AC90)*100,"")</f>
        <v>58.653760502207177</v>
      </c>
      <c r="AC9" s="23">
        <f>IF((AH90+AF90+AG90+AD90),AH81/(AH90+AF90+AG90+AD90)*100,"")</f>
        <v>58.430180758236659</v>
      </c>
      <c r="AD9" s="23">
        <f>IF((AI90+AH90+AG90+AF90),AI81/(AI90+AG90+AF90+AH90)*100,"")</f>
        <v>58.613542524191018</v>
      </c>
      <c r="AE9" s="23">
        <f>IF(AJ90,AJ81/AJ90*100,"")</f>
        <v>58.613542524191033</v>
      </c>
      <c r="AF9" s="23">
        <f>IF((AK90+AI90+AH90+AG90),AK81/(AK90+AI90+AH90+AG90)*100,"")</f>
        <v>55.752550584680371</v>
      </c>
      <c r="AG9" s="23">
        <f>IF((AL90+AK90+AI90+AH90),AL81/(AL90+AK90+AI90+AH90)*100,"")</f>
        <v>54.633862850908656</v>
      </c>
      <c r="AH9" s="23">
        <f>IF((AM90+AK90+AL90+AI90),AM81/(AM90+AK90+AL90+AI90)*100,"")</f>
        <v>54.200612382844312</v>
      </c>
      <c r="AI9" s="23">
        <f>IF((AN90+AM90+AL90+AK90),AN81/(AN90+AL90+AK90+AM90)*100,"")</f>
        <v>54.738457892156042</v>
      </c>
      <c r="AJ9" s="23">
        <f>IF(AO90,AO81/AO90*100,"")</f>
        <v>54.738457892156035</v>
      </c>
      <c r="AK9" s="23">
        <f>IF((AP90+AN90+AM90+AL90),AP81/(AP90+AN90+AM90+AL90)*100,"")</f>
        <v>53.974533269407189</v>
      </c>
      <c r="AL9" s="23">
        <f>IF((AQ90+AP90+AN90+AM90),AQ81/(AQ90+AP90+AN90+AM90)*100,"")</f>
        <v>52.983325803234251</v>
      </c>
      <c r="AM9" s="23">
        <f>IF((AR90+AP90+AQ90+AN90),AR81/(AR90+AP90+AQ90+AN90)*100,"")</f>
        <v>52.087338105812577</v>
      </c>
      <c r="AN9" s="23">
        <f>IF((AS90+AR90+AQ90+AP90),AS81/(AS90+AQ90+AP90+AR90)*100,"")</f>
        <v>51.602850383304734</v>
      </c>
      <c r="AO9" s="23">
        <f>IF(AT90,AT81/AT90*100,"")</f>
        <v>51.602850383304734</v>
      </c>
      <c r="AP9" s="23">
        <f>IF((AU90+AS90+AR90+AQ90),AU81/(AU90+AS90+AR90+AQ90)*100,"")</f>
        <v>59.505799791328229</v>
      </c>
      <c r="AQ9" s="23">
        <f>IF((AV90+AU90+AS90+AR90),AV81/(AV90+AU90+AS90+AR90)*100,"")</f>
        <v>59.148926213716344</v>
      </c>
      <c r="AR9" s="23">
        <f>IF((AW90+AU90+AV90+AS90),AW81/(AW90+AU90+AV90+AS90)*100,"")</f>
        <v>62.858992456166632</v>
      </c>
      <c r="AS9" s="23">
        <f>IF((AX90+AW90+AV90+AU90),AX81/(AX90+AV90+AU90+AW90)*100,"")</f>
        <v>63.642968635145294</v>
      </c>
      <c r="AT9" s="23">
        <f>IF(AY90,AY81/AY90*100,"")</f>
        <v>63.642968635145294</v>
      </c>
      <c r="AU9" s="23">
        <f>IF((AZ90+AX90+AW90+AV90),AZ81/(AZ90+AX90+AW90+AV90)*100,"")</f>
        <v>64.581645095107632</v>
      </c>
      <c r="AV9" s="23">
        <f>IF((BA90+AZ90+AX90+AW90),BA81/(BA90+AZ90+AX90+AW90)*100,"")</f>
        <v>61.571832278933726</v>
      </c>
      <c r="AW9" s="23">
        <f>IF((BB90+AZ90+BA90+AX90),BB81/(BB90+AZ90+BA90+AX90)*100,"")</f>
        <v>57.840251717633031</v>
      </c>
      <c r="AX9" s="23">
        <f>IF((BC90+BB90+BA90+AZ90),BC81/(BC90+BA90+AZ90+BB90)*100,"")</f>
        <v>55.728221713797844</v>
      </c>
      <c r="AY9" s="23">
        <f>IF(BD90,BD81/BD90*100,"")</f>
        <v>55.728221713797844</v>
      </c>
      <c r="AZ9" s="23">
        <f>IF((BE90+BE81),BE81/(BE90+BC90+BB90+BA90)*100,"")</f>
        <v>53.221688203583327</v>
      </c>
      <c r="BA9" s="23">
        <f>IF((BF90+BF81),BF81/(BF90+BE90+BC90+BB90)*100,"")</f>
        <v>49.367299482165336</v>
      </c>
      <c r="BB9" s="23">
        <f>IF((BG90+BG81),BG81/(BG90+BF90+BE90+BC90)*100,"")</f>
        <v>46.833129363554974</v>
      </c>
      <c r="BC9" s="23">
        <f>IF((BH90+BH81),BH81/(BH90+BG90+BE90+BF90)*100,"")</f>
        <v>49.222515071291468</v>
      </c>
      <c r="BD9" s="23">
        <f>IF(BI90,BI81/BI90*100,"")</f>
        <v>49.222515071291468</v>
      </c>
      <c r="BE9" s="23">
        <f>IF((BJ90+BJ81),BJ81/(BJ90+BH90+BG90+BF90)*100,"")</f>
        <v>48.716262961719046</v>
      </c>
      <c r="BF9" s="23">
        <f>IF((BK90+BK81),BK81/(BK90+BJ90+BH90+BG90)*100,"")</f>
        <v>45.962007345253937</v>
      </c>
      <c r="BG9" s="23" t="str">
        <f>IF((BL90+BL81),BL81/(BL90+BK90+BJ90+BH90)*100,"")</f>
        <v/>
      </c>
      <c r="BH9" s="23" t="str">
        <f>IF((BM90+BM81),BM81/(BM90+BL90+BJ90+BI90)*100,"")</f>
        <v/>
      </c>
      <c r="BI9" s="23" t="str">
        <f>IF((BN90+BN81),BN81/(BN90+BM90+BK90+BJ90)*100,"")</f>
        <v/>
      </c>
    </row>
    <row r="10" spans="1:62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62" x14ac:dyDescent="0.25">
      <c r="A11" s="25" t="s">
        <v>11</v>
      </c>
      <c r="B11" s="23">
        <f>IF(B53,G53/B53*100,"")</f>
        <v>119.20599568837957</v>
      </c>
      <c r="C11" s="23">
        <f t="shared" ref="C11:T11" si="9">IF(C53,H53/C53*100,"")</f>
        <v>113.45420267788225</v>
      </c>
      <c r="D11" s="23">
        <f t="shared" si="9"/>
        <v>117.49780262409584</v>
      </c>
      <c r="E11" s="23">
        <f t="shared" si="9"/>
        <v>117.67339067840055</v>
      </c>
      <c r="F11" s="21"/>
      <c r="G11" s="23">
        <f t="shared" si="9"/>
        <v>118.44005920252853</v>
      </c>
      <c r="H11" s="23">
        <f t="shared" si="9"/>
        <v>118.02559982642569</v>
      </c>
      <c r="I11" s="23">
        <f t="shared" si="9"/>
        <v>114.55839236475455</v>
      </c>
      <c r="J11" s="23">
        <f t="shared" si="9"/>
        <v>113.41408294467936</v>
      </c>
      <c r="K11" s="21"/>
      <c r="L11" s="23">
        <f t="shared" si="9"/>
        <v>105.78545814718456</v>
      </c>
      <c r="M11" s="23">
        <f t="shared" si="9"/>
        <v>107.46634981397538</v>
      </c>
      <c r="N11" s="23">
        <f t="shared" si="9"/>
        <v>100.92856616006057</v>
      </c>
      <c r="O11" s="23">
        <f t="shared" si="9"/>
        <v>88.149361964250261</v>
      </c>
      <c r="P11" s="21"/>
      <c r="Q11" s="23">
        <f t="shared" si="9"/>
        <v>83.752392850990717</v>
      </c>
      <c r="R11" s="23">
        <f t="shared" si="9"/>
        <v>90.475475388079843</v>
      </c>
      <c r="S11" s="23">
        <f t="shared" si="9"/>
        <v>95.664493805457454</v>
      </c>
      <c r="T11" s="23">
        <f t="shared" si="9"/>
        <v>104.00702775499207</v>
      </c>
      <c r="U11" s="21"/>
      <c r="V11" s="23">
        <f>IF(V53,AA53/V53*100,"")</f>
        <v>117.23617714653692</v>
      </c>
      <c r="W11" s="23">
        <f>IF(W53,AB53/W53*100,"")</f>
        <v>116.65205622909215</v>
      </c>
      <c r="X11" s="23">
        <f>IF(X53,AC53/X53*100,"")</f>
        <v>120.53221878309657</v>
      </c>
      <c r="Y11" s="23">
        <f>IF(Y53,AD53/Y53*100,"")</f>
        <v>127.63202624498132</v>
      </c>
      <c r="Z11" s="21"/>
      <c r="AA11" s="23">
        <f>IF(AA53,AF53/AA53*100,"")</f>
        <v>123.30961719523373</v>
      </c>
      <c r="AB11" s="23">
        <f>IF(AB53,AG53/AB53*100,"")</f>
        <v>121.78673598728255</v>
      </c>
      <c r="AC11" s="23">
        <f>IF(AC53,AH53/AC53*100,"")</f>
        <v>122.60456823319952</v>
      </c>
      <c r="AD11" s="23">
        <f>IF(AD53,AI53/AD53*100,"")</f>
        <v>116.86640147881926</v>
      </c>
      <c r="AE11" s="21"/>
      <c r="AF11" s="23">
        <f>IF(AF53,AK53/AF53*100,"")</f>
        <v>116.24790936066999</v>
      </c>
      <c r="AG11" s="23">
        <f>IF(AG53,AL53/AG53*100,"")</f>
        <v>106.70649476301672</v>
      </c>
      <c r="AH11" s="23">
        <f>IF(AH53,AM53/AH53*100,"")</f>
        <v>102.57854714689645</v>
      </c>
      <c r="AI11" s="23">
        <f>IF(AI53,AN53/AI53*100,"")</f>
        <v>106.32706145987989</v>
      </c>
      <c r="AJ11" s="21"/>
      <c r="AK11" s="23">
        <f>IF(AK53,AP53/AK53*100,"")</f>
        <v>105.96888043599444</v>
      </c>
      <c r="AL11" s="23">
        <f>IF(AL53,AQ53/AL53*100,"")</f>
        <v>112.96174378353716</v>
      </c>
      <c r="AM11" s="23">
        <f>IF(AM53,AR53/AM53*100,"")</f>
        <v>114.31584007336978</v>
      </c>
      <c r="AN11" s="23">
        <f>IF(AN53,AS53/AN53*100,"")</f>
        <v>111.01874767576916</v>
      </c>
      <c r="AO11" s="21"/>
      <c r="AP11" s="23">
        <f>IF(AP53,AU53/AP53*100,"")</f>
        <v>113.62925319536015</v>
      </c>
      <c r="AQ11" s="23">
        <f>IF(AQ53,AV53/AQ53*100,"")</f>
        <v>124.14026682360837</v>
      </c>
      <c r="AR11" s="23">
        <f>IF(AR53,AW53/AR53*100,"")</f>
        <v>128.3452760276769</v>
      </c>
      <c r="AS11" s="23">
        <f>IF(AS53,AX53/AS53*100,"")</f>
        <v>124.7931238831774</v>
      </c>
      <c r="AT11" s="21"/>
      <c r="AU11" s="23">
        <f t="shared" ref="AU11:BA11" si="10">IF(AU53,AZ53/AU53*100,"")</f>
        <v>124.1847755811043</v>
      </c>
      <c r="AV11" s="23">
        <f t="shared" si="10"/>
        <v>110.67554542050704</v>
      </c>
      <c r="AW11" s="23">
        <f t="shared" si="10"/>
        <v>106.62858675380768</v>
      </c>
      <c r="AX11" s="23">
        <f t="shared" si="10"/>
        <v>106.49579235729524</v>
      </c>
      <c r="AY11" s="26"/>
      <c r="AZ11" s="23">
        <f t="shared" si="10"/>
        <v>108.7738907846723</v>
      </c>
      <c r="BA11" s="23">
        <f t="shared" si="10"/>
        <v>119.83570235793091</v>
      </c>
      <c r="BB11" s="23">
        <f>IF(BB53,BG53/BB53*100,"")</f>
        <v>131.65192482337363</v>
      </c>
      <c r="BC11" s="23">
        <f>IF(BC53,BH53/BC53*100,"")</f>
        <v>144.91363059449637</v>
      </c>
      <c r="BD11" s="26"/>
      <c r="BE11" s="23">
        <f>IF(BE53,BJ53/BE53*100,"")</f>
        <v>139.39529139849392</v>
      </c>
      <c r="BF11" s="23">
        <f>IF(BF53,BK53/BF53*100,"")</f>
        <v>122.52865411059261</v>
      </c>
      <c r="BG11" s="23">
        <f>IF(BG53,BL53/BG53*100,"")</f>
        <v>110.75965383750011</v>
      </c>
      <c r="BH11" s="23">
        <f>IF(BH53,BM53/BH53*100,"")</f>
        <v>0</v>
      </c>
      <c r="BI11" s="26"/>
    </row>
    <row r="12" spans="1:62" x14ac:dyDescent="0.25">
      <c r="A12" s="25" t="s">
        <v>12</v>
      </c>
      <c r="B12" s="23">
        <f>IF(B57,G57/B57*100,"")</f>
        <v>122.2796507151473</v>
      </c>
      <c r="C12" s="23">
        <f t="shared" ref="C12:T12" si="11">IF(C57,H57/C57*100,"")</f>
        <v>119.40461705192527</v>
      </c>
      <c r="D12" s="23">
        <f t="shared" si="11"/>
        <v>121.08453510826247</v>
      </c>
      <c r="E12" s="23">
        <f t="shared" si="11"/>
        <v>124.68435808042611</v>
      </c>
      <c r="F12" s="21"/>
      <c r="G12" s="23">
        <f t="shared" si="11"/>
        <v>122.0723007394503</v>
      </c>
      <c r="H12" s="23">
        <f t="shared" si="11"/>
        <v>122.25447189837706</v>
      </c>
      <c r="I12" s="23">
        <f t="shared" si="11"/>
        <v>118.5368289009936</v>
      </c>
      <c r="J12" s="23">
        <f t="shared" si="11"/>
        <v>117.43093514449217</v>
      </c>
      <c r="K12" s="21"/>
      <c r="L12" s="23">
        <f t="shared" si="11"/>
        <v>109.54103576642839</v>
      </c>
      <c r="M12" s="23">
        <f t="shared" si="11"/>
        <v>111.22271401189292</v>
      </c>
      <c r="N12" s="23">
        <f t="shared" si="11"/>
        <v>102.11271770469065</v>
      </c>
      <c r="O12" s="23">
        <f t="shared" si="11"/>
        <v>90.571646084841788</v>
      </c>
      <c r="P12" s="21"/>
      <c r="Q12" s="23">
        <f t="shared" si="11"/>
        <v>86.771815300914227</v>
      </c>
      <c r="R12" s="23">
        <f t="shared" si="11"/>
        <v>86.377444627369954</v>
      </c>
      <c r="S12" s="23">
        <f t="shared" si="11"/>
        <v>94.254294343639089</v>
      </c>
      <c r="T12" s="23">
        <f t="shared" si="11"/>
        <v>99.855362143512266</v>
      </c>
      <c r="U12" s="21"/>
      <c r="V12" s="23">
        <f>IF(V57,AA57/V57*100,"")</f>
        <v>117.16234379135082</v>
      </c>
      <c r="W12" s="23">
        <f>IF(W57,AB57/W57*100,"")</f>
        <v>125.8144026180827</v>
      </c>
      <c r="X12" s="23">
        <f>IF(X57,AC57/X57*100,"")</f>
        <v>131.49796042869525</v>
      </c>
      <c r="Y12" s="23">
        <f>IF(Y57,AD57/Y57*100,"")</f>
        <v>140.32813156051839</v>
      </c>
      <c r="Z12" s="21"/>
      <c r="AA12" s="23">
        <f>IF(AA57,AF57/AA57*100,"")</f>
        <v>136.21417978021918</v>
      </c>
      <c r="AB12" s="23">
        <f>IF(AB57,AG57/AB57*100,"")</f>
        <v>128.84646733802199</v>
      </c>
      <c r="AC12" s="23">
        <f>IF(AC57,AH57/AC57*100,"")</f>
        <v>127.76433594761647</v>
      </c>
      <c r="AD12" s="23">
        <f>IF(AD57,AI57/AD57*100,"")</f>
        <v>123.74747370925267</v>
      </c>
      <c r="AE12" s="21"/>
      <c r="AF12" s="23">
        <f>IF(AF57,AK57/AF57*100,"")</f>
        <v>121.1481638063824</v>
      </c>
      <c r="AG12" s="23">
        <f>IF(AG57,AL57/AG57*100,"")</f>
        <v>114.59128113323109</v>
      </c>
      <c r="AH12" s="23">
        <f>IF(AH57,AM57/AH57*100,"")</f>
        <v>108.02407183748612</v>
      </c>
      <c r="AI12" s="23">
        <f>IF(AI57,AN57/AI57*100,"")</f>
        <v>108.20190781458822</v>
      </c>
      <c r="AJ12" s="21"/>
      <c r="AK12" s="23">
        <f>IF(AK57,AP57/AK57*100,"")</f>
        <v>110.34394579738833</v>
      </c>
      <c r="AL12" s="23">
        <f>IF(AL57,AQ57/AL57*100,"")</f>
        <v>113.16435955194824</v>
      </c>
      <c r="AM12" s="23">
        <f>IF(AM57,AR57/AM57*100,"")</f>
        <v>117.43799469758116</v>
      </c>
      <c r="AN12" s="23">
        <f>IF(AN57,AS57/AN57*100,"")</f>
        <v>117.59121384439885</v>
      </c>
      <c r="AO12" s="21"/>
      <c r="AP12" s="23">
        <f>IF(AP57,AU57/AP57*100,"")</f>
        <v>115.86866555580811</v>
      </c>
      <c r="AQ12" s="23">
        <f>IF(AQ57,AV57/AQ57*100,"")</f>
        <v>123.11528881905261</v>
      </c>
      <c r="AR12" s="23">
        <f>IF(AR57,AW57/AR57*100,"")</f>
        <v>124.88393107903755</v>
      </c>
      <c r="AS12" s="23">
        <f>IF(AS57,AX57/AS57*100,"")</f>
        <v>120.54054094497624</v>
      </c>
      <c r="AT12" s="21"/>
      <c r="AU12" s="23">
        <f t="shared" ref="AU12:BA12" si="12">IF(AU57,AZ57/AU57*100,"")</f>
        <v>118.92256278260388</v>
      </c>
      <c r="AV12" s="23">
        <f t="shared" si="12"/>
        <v>112.0416973421319</v>
      </c>
      <c r="AW12" s="23">
        <f t="shared" si="12"/>
        <v>111.68155288700201</v>
      </c>
      <c r="AX12" s="23">
        <f t="shared" si="12"/>
        <v>115.55608330833638</v>
      </c>
      <c r="AY12" s="21"/>
      <c r="AZ12" s="23">
        <f t="shared" si="12"/>
        <v>108.60176062849276</v>
      </c>
      <c r="BA12" s="23">
        <f t="shared" si="12"/>
        <v>120.8444467255068</v>
      </c>
      <c r="BB12" s="23">
        <f>IF(BB57,BG57/BB57*100,"")</f>
        <v>125.27638296643757</v>
      </c>
      <c r="BC12" s="23">
        <f>IF(BC57,BH57/BC57*100,"")</f>
        <v>132.51376195722639</v>
      </c>
      <c r="BD12" s="21"/>
      <c r="BE12" s="23">
        <f>IF(BE57,BJ57/BE57*100,"")</f>
        <v>134.3453190390521</v>
      </c>
      <c r="BF12" s="23">
        <f>IF(BF57,BK57/BF57*100,"")</f>
        <v>121.60442830120965</v>
      </c>
      <c r="BG12" s="23">
        <f>IF(BG57,BL57/BG57*100,"")</f>
        <v>116.17475003506898</v>
      </c>
      <c r="BH12" s="23">
        <f>IF(BH57,BM57/BH57*100,"")</f>
        <v>0</v>
      </c>
      <c r="BI12" s="107"/>
    </row>
    <row r="13" spans="1:62" x14ac:dyDescent="0.25">
      <c r="A13" s="25" t="s">
        <v>13</v>
      </c>
      <c r="B13" s="23">
        <f>IF(B61,G61/B61*100,"")</f>
        <v>121.45967836868958</v>
      </c>
      <c r="C13" s="23">
        <f t="shared" ref="C13:T13" si="13">IF(C61,H61/C61*100,"")</f>
        <v>120.94598578424626</v>
      </c>
      <c r="D13" s="23">
        <f t="shared" si="13"/>
        <v>123.65166085132722</v>
      </c>
      <c r="E13" s="23">
        <f t="shared" si="13"/>
        <v>123.83450889211606</v>
      </c>
      <c r="F13" s="21"/>
      <c r="G13" s="23">
        <f t="shared" si="13"/>
        <v>122.28646486760807</v>
      </c>
      <c r="H13" s="23">
        <f t="shared" si="13"/>
        <v>122.20940889734328</v>
      </c>
      <c r="I13" s="23">
        <f t="shared" si="13"/>
        <v>119.80134775893114</v>
      </c>
      <c r="J13" s="23">
        <f t="shared" si="13"/>
        <v>122.76598036860761</v>
      </c>
      <c r="K13" s="21"/>
      <c r="L13" s="23">
        <f t="shared" si="13"/>
        <v>119.87331696205037</v>
      </c>
      <c r="M13" s="23">
        <f t="shared" si="13"/>
        <v>115.94080057869198</v>
      </c>
      <c r="N13" s="23">
        <f t="shared" si="13"/>
        <v>108.87543885989648</v>
      </c>
      <c r="O13" s="23">
        <f t="shared" si="13"/>
        <v>103.01141908575767</v>
      </c>
      <c r="P13" s="21"/>
      <c r="Q13" s="23">
        <f t="shared" si="13"/>
        <v>100.91739466512233</v>
      </c>
      <c r="R13" s="23">
        <f t="shared" si="13"/>
        <v>100.45374355631205</v>
      </c>
      <c r="S13" s="23">
        <f t="shared" si="13"/>
        <v>109.97931838063376</v>
      </c>
      <c r="T13" s="23">
        <f t="shared" si="13"/>
        <v>114.933345135715</v>
      </c>
      <c r="U13" s="21"/>
      <c r="V13" s="23">
        <f>IF(V61,AA61/V61*100,"")</f>
        <v>113.10723385121439</v>
      </c>
      <c r="W13" s="23">
        <f>IF(W61,AB61/W61*100,"")</f>
        <v>116.74332559092842</v>
      </c>
      <c r="X13" s="23">
        <f>IF(X61,AC61/X61*100,"")</f>
        <v>115.18442575117184</v>
      </c>
      <c r="Y13" s="23">
        <f>IF(Y61,AD61/Y61*100,"")</f>
        <v>114.58292879612297</v>
      </c>
      <c r="Z13" s="21"/>
      <c r="AA13" s="23">
        <f>IF(AA61,AF61/AA61*100,"")</f>
        <v>121.73323557778517</v>
      </c>
      <c r="AB13" s="23">
        <f>IF(AB61,AG61/AB61*100,"")</f>
        <v>119.75569541540104</v>
      </c>
      <c r="AC13" s="23">
        <f>IF(AC61,AH61/AC61*100,"")</f>
        <v>119.08766178144529</v>
      </c>
      <c r="AD13" s="23">
        <f>IF(AD61,AI61/AD61*100,"")</f>
        <v>117.90858345626853</v>
      </c>
      <c r="AE13" s="21"/>
      <c r="AF13" s="23">
        <f>IF(AF61,AK61/AF61*100,"")</f>
        <v>116.91883239081888</v>
      </c>
      <c r="AG13" s="23">
        <f>IF(AG61,AL61/AG61*100,"")</f>
        <v>111.64003699018166</v>
      </c>
      <c r="AH13" s="23">
        <f>IF(AH61,AM61/AH61*100,"")</f>
        <v>106.24423858961696</v>
      </c>
      <c r="AI13" s="23">
        <f>IF(AI61,AN61/AI61*100,"")</f>
        <v>105.52274933003814</v>
      </c>
      <c r="AJ13" s="21"/>
      <c r="AK13" s="23">
        <f>IF(AK61,AP61/AK61*100,"")</f>
        <v>105.48651880608919</v>
      </c>
      <c r="AL13" s="23">
        <f>IF(AL61,AQ61/AL61*100,"")</f>
        <v>108.7554376676979</v>
      </c>
      <c r="AM13" s="23">
        <f>IF(AM61,AR61/AM61*100,"")</f>
        <v>114.70796233903518</v>
      </c>
      <c r="AN13" s="23">
        <f>IF(AN61,AS61/AN61*100,"")</f>
        <v>112.83349781651997</v>
      </c>
      <c r="AO13" s="21"/>
      <c r="AP13" s="23">
        <f>IF(AP61,AU61/AP61*100,"")</f>
        <v>116.70185450910861</v>
      </c>
      <c r="AQ13" s="23">
        <f>IF(AQ61,AV61/AQ61*100,"")</f>
        <v>121.67850693181693</v>
      </c>
      <c r="AR13" s="23">
        <f>IF(AR61,AW61/AR61*100,"")</f>
        <v>121.01493370690955</v>
      </c>
      <c r="AS13" s="23">
        <f>IF(AS61,AX61/AS61*100,"")</f>
        <v>123.88088483031862</v>
      </c>
      <c r="AT13" s="21"/>
      <c r="AU13" s="23">
        <f t="shared" ref="AU13:BA13" si="14">IF(AU61,AZ61/AU61*100,"")</f>
        <v>118.57429960144282</v>
      </c>
      <c r="AV13" s="23">
        <f t="shared" si="14"/>
        <v>116.89316281008118</v>
      </c>
      <c r="AW13" s="23">
        <f t="shared" si="14"/>
        <v>116.23459111733129</v>
      </c>
      <c r="AX13" s="23">
        <f t="shared" si="14"/>
        <v>119.11645437570324</v>
      </c>
      <c r="AY13" s="21"/>
      <c r="AZ13" s="23">
        <f t="shared" si="14"/>
        <v>109.45717476059207</v>
      </c>
      <c r="BA13" s="23">
        <f t="shared" si="14"/>
        <v>118.59361044454333</v>
      </c>
      <c r="BB13" s="23">
        <f>IF(BB61,BG61/BB61*100,"")</f>
        <v>127.54939938653837</v>
      </c>
      <c r="BC13" s="23">
        <f>IF(BC61,BH61/BC61*100,"")</f>
        <v>130.59166965637203</v>
      </c>
      <c r="BD13" s="21"/>
      <c r="BE13" s="23">
        <f>IF(BE61,BJ61/BE61*100,"")</f>
        <v>137.35608540136036</v>
      </c>
      <c r="BF13" s="23">
        <f>IF(BF61,BK61/BF61*100,"")</f>
        <v>129.36643370659255</v>
      </c>
      <c r="BG13" s="23">
        <f>IF(BG61,BL61/BG61*100,"")</f>
        <v>118.66844230383636</v>
      </c>
      <c r="BH13" s="23">
        <f>IF(BH61,BM61/BH61*100,"")</f>
        <v>0</v>
      </c>
      <c r="BI13" s="107"/>
    </row>
    <row r="14" spans="1:62" x14ac:dyDescent="0.25">
      <c r="A14" s="25" t="s">
        <v>14</v>
      </c>
      <c r="B14" s="28">
        <v>9.56</v>
      </c>
      <c r="C14" s="28">
        <v>6.77</v>
      </c>
      <c r="D14" s="28">
        <v>4.25</v>
      </c>
      <c r="E14" s="28">
        <v>2.64</v>
      </c>
      <c r="F14" s="29"/>
      <c r="G14" s="28">
        <v>2.98</v>
      </c>
      <c r="H14" s="28">
        <v>3.2</v>
      </c>
      <c r="I14" s="28">
        <v>4.25</v>
      </c>
      <c r="J14" s="28">
        <v>4.17</v>
      </c>
      <c r="K14" s="29"/>
      <c r="L14" s="28">
        <v>6</v>
      </c>
      <c r="M14" s="28">
        <v>6</v>
      </c>
      <c r="N14" s="28">
        <v>7</v>
      </c>
      <c r="O14" s="28">
        <v>10.5</v>
      </c>
      <c r="P14" s="29"/>
      <c r="Q14" s="28">
        <v>11</v>
      </c>
      <c r="R14" s="28">
        <v>9.5</v>
      </c>
      <c r="S14" s="28">
        <v>10</v>
      </c>
      <c r="T14" s="28">
        <v>10</v>
      </c>
      <c r="U14" s="29"/>
      <c r="V14" s="28">
        <v>8</v>
      </c>
      <c r="W14" s="28">
        <v>6</v>
      </c>
      <c r="X14" s="28">
        <v>6</v>
      </c>
      <c r="Y14" s="28">
        <v>5</v>
      </c>
      <c r="Z14" s="29"/>
      <c r="AA14" s="28">
        <v>5</v>
      </c>
      <c r="AB14" s="28">
        <v>5</v>
      </c>
      <c r="AC14" s="28">
        <v>5</v>
      </c>
      <c r="AD14" s="28">
        <v>5</v>
      </c>
      <c r="AE14" s="29"/>
      <c r="AF14" s="28">
        <v>5</v>
      </c>
      <c r="AG14" s="28">
        <v>4.75</v>
      </c>
      <c r="AH14" s="28">
        <v>4.75</v>
      </c>
      <c r="AI14" s="28">
        <v>4.75</v>
      </c>
      <c r="AJ14" s="29"/>
      <c r="AK14" s="28">
        <v>4.5</v>
      </c>
      <c r="AL14" s="28">
        <v>4.25</v>
      </c>
      <c r="AM14" s="28">
        <v>4.25</v>
      </c>
      <c r="AN14" s="28">
        <v>4.25</v>
      </c>
      <c r="AO14" s="29"/>
      <c r="AP14" s="28">
        <v>5</v>
      </c>
      <c r="AQ14" s="28">
        <v>5</v>
      </c>
      <c r="AR14" s="28">
        <v>5</v>
      </c>
      <c r="AS14" s="28">
        <v>5</v>
      </c>
      <c r="AT14" s="29"/>
      <c r="AU14" s="28">
        <v>5.5</v>
      </c>
      <c r="AV14" s="28">
        <v>6.5</v>
      </c>
      <c r="AW14" s="28">
        <v>7.5</v>
      </c>
      <c r="AX14" s="28">
        <v>8</v>
      </c>
      <c r="AY14" s="29"/>
      <c r="AZ14" s="28">
        <v>14</v>
      </c>
      <c r="BA14" s="28">
        <v>14</v>
      </c>
      <c r="BB14" s="28">
        <v>14</v>
      </c>
      <c r="BC14" s="28">
        <v>13</v>
      </c>
      <c r="BD14" s="29"/>
      <c r="BE14" s="28">
        <v>13</v>
      </c>
      <c r="BF14" s="28">
        <v>13</v>
      </c>
      <c r="BG14" s="28">
        <v>13</v>
      </c>
      <c r="BH14" s="28"/>
      <c r="BI14" s="29"/>
    </row>
    <row r="15" spans="1:62" s="32" customFormat="1" ht="33" x14ac:dyDescent="0.25">
      <c r="A15" s="30" t="s">
        <v>59</v>
      </c>
      <c r="B15" s="28">
        <v>9</v>
      </c>
      <c r="C15" s="28">
        <v>8.5</v>
      </c>
      <c r="D15" s="28">
        <v>8</v>
      </c>
      <c r="E15" s="28">
        <v>3.5</v>
      </c>
      <c r="F15" s="29"/>
      <c r="G15" s="28">
        <v>3.5</v>
      </c>
      <c r="H15" s="28">
        <v>3.5</v>
      </c>
      <c r="I15" s="28">
        <v>4.2</v>
      </c>
      <c r="J15" s="28">
        <v>3.5</v>
      </c>
      <c r="K15" s="29"/>
      <c r="L15" s="28">
        <v>8</v>
      </c>
      <c r="M15" s="28">
        <v>9.08</v>
      </c>
      <c r="N15" s="28">
        <v>5.27</v>
      </c>
      <c r="O15" s="28">
        <v>10.36</v>
      </c>
      <c r="P15" s="29"/>
      <c r="Q15" s="28">
        <v>12.19</v>
      </c>
      <c r="R15" s="28">
        <v>8.5</v>
      </c>
      <c r="S15" s="28">
        <v>10</v>
      </c>
      <c r="T15" s="28">
        <v>14.43</v>
      </c>
      <c r="U15" s="29"/>
      <c r="V15" s="28">
        <v>4</v>
      </c>
      <c r="W15" s="28">
        <v>1</v>
      </c>
      <c r="X15" s="28">
        <v>2</v>
      </c>
      <c r="Y15" s="28">
        <v>1.5</v>
      </c>
      <c r="Z15" s="29"/>
      <c r="AA15" s="28">
        <v>1.5</v>
      </c>
      <c r="AB15" s="28">
        <v>1.75</v>
      </c>
      <c r="AC15" s="28">
        <v>1</v>
      </c>
      <c r="AD15" s="28">
        <v>2.5</v>
      </c>
      <c r="AE15" s="29"/>
      <c r="AF15" s="28">
        <v>2.94</v>
      </c>
      <c r="AG15" s="28">
        <v>2.0099999999999998</v>
      </c>
      <c r="AH15" s="28">
        <v>1.5</v>
      </c>
      <c r="AI15" s="28">
        <v>3.03</v>
      </c>
      <c r="AJ15" s="29"/>
      <c r="AK15" s="28">
        <v>2.23</v>
      </c>
      <c r="AL15" s="28">
        <v>3.08</v>
      </c>
      <c r="AM15" s="28">
        <v>3.61</v>
      </c>
      <c r="AN15" s="28">
        <v>3.68</v>
      </c>
      <c r="AO15" s="29"/>
      <c r="AP15" s="28">
        <v>4.08</v>
      </c>
      <c r="AQ15" s="28">
        <v>4.13</v>
      </c>
      <c r="AR15" s="31">
        <v>4.26</v>
      </c>
      <c r="AS15" s="28">
        <v>3.3</v>
      </c>
      <c r="AT15" s="29"/>
      <c r="AU15" s="28">
        <v>5.2</v>
      </c>
      <c r="AV15" s="28">
        <v>5.5</v>
      </c>
      <c r="AW15" s="28">
        <v>6.5</v>
      </c>
      <c r="AX15" s="28">
        <v>8.1999999999999993</v>
      </c>
      <c r="AY15" s="29"/>
      <c r="AZ15" s="28">
        <v>15</v>
      </c>
      <c r="BA15" s="28">
        <v>13</v>
      </c>
      <c r="BB15" s="31">
        <v>12.5</v>
      </c>
      <c r="BC15" s="31">
        <v>11</v>
      </c>
      <c r="BD15" s="29"/>
      <c r="BE15" s="28">
        <v>10.5</v>
      </c>
      <c r="BF15" s="28">
        <v>11.5</v>
      </c>
      <c r="BG15" s="28">
        <v>11.5</v>
      </c>
      <c r="BH15" s="31"/>
      <c r="BI15" s="29"/>
    </row>
    <row r="16" spans="1:62" ht="45" x14ac:dyDescent="0.25">
      <c r="A16" s="33" t="s">
        <v>15</v>
      </c>
      <c r="B16" s="190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</row>
    <row r="17" spans="1:61" x14ac:dyDescent="0.25">
      <c r="A17" s="22" t="s">
        <v>16</v>
      </c>
      <c r="B17" s="192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</row>
    <row r="18" spans="1:61" x14ac:dyDescent="0.25">
      <c r="A18" s="34" t="s">
        <v>17</v>
      </c>
      <c r="B18" s="28">
        <v>23.233194300000001</v>
      </c>
      <c r="C18" s="28">
        <v>23.129947999999999</v>
      </c>
      <c r="D18" s="28">
        <v>26.389511599999999</v>
      </c>
      <c r="E18" s="28">
        <v>26.016709800000001</v>
      </c>
      <c r="F18" s="29"/>
      <c r="G18" s="28">
        <v>25.573930000000001</v>
      </c>
      <c r="H18" s="28">
        <v>24.273002000000002</v>
      </c>
      <c r="I18" s="28">
        <v>23.157496900000002</v>
      </c>
      <c r="J18" s="28">
        <v>21.046579699999999</v>
      </c>
      <c r="K18" s="21"/>
      <c r="L18" s="28">
        <v>19.048909399999999</v>
      </c>
      <c r="M18" s="28">
        <v>19.327716299999999</v>
      </c>
      <c r="N18" s="28">
        <v>18.479128800000002</v>
      </c>
      <c r="O18" s="28">
        <v>17.584084199999999</v>
      </c>
      <c r="P18" s="21"/>
      <c r="Q18" s="28">
        <v>18.7451829</v>
      </c>
      <c r="R18" s="28">
        <v>21.76</v>
      </c>
      <c r="S18" s="28">
        <v>21.188526499999998</v>
      </c>
      <c r="T18" s="28">
        <v>20.5921783</v>
      </c>
      <c r="U18" s="21"/>
      <c r="V18" s="28">
        <v>23.062346699999999</v>
      </c>
      <c r="W18" s="28">
        <v>25.927499999999998</v>
      </c>
      <c r="X18" s="28">
        <v>24.668151900000002</v>
      </c>
      <c r="Y18" s="28">
        <v>21.0801458</v>
      </c>
      <c r="Z18" s="21"/>
      <c r="AA18" s="28">
        <v>19.898253199999999</v>
      </c>
      <c r="AB18" s="28">
        <v>19.625233099999999</v>
      </c>
      <c r="AC18" s="28">
        <v>19.5750435</v>
      </c>
      <c r="AD18" s="28">
        <v>18.296602400000001</v>
      </c>
      <c r="AE18" s="21"/>
      <c r="AF18" s="28">
        <v>16.343985400000001</v>
      </c>
      <c r="AG18" s="28">
        <v>17.7429147</v>
      </c>
      <c r="AH18" s="28">
        <v>18.285641399999999</v>
      </c>
      <c r="AI18" s="28">
        <v>18.1869643</v>
      </c>
      <c r="AJ18" s="21"/>
      <c r="AK18" s="28">
        <v>16.8630624</v>
      </c>
      <c r="AL18" s="28">
        <v>15.2693561</v>
      </c>
      <c r="AM18" s="28">
        <v>16.3142341</v>
      </c>
      <c r="AN18" s="28">
        <v>17.976702199999998</v>
      </c>
      <c r="AO18" s="21"/>
      <c r="AP18" s="28">
        <v>15.519528299999999</v>
      </c>
      <c r="AQ18" s="28">
        <v>14.410697900000001</v>
      </c>
      <c r="AR18" s="28">
        <v>16.020721099999999</v>
      </c>
      <c r="AS18" s="28">
        <v>15.346075600000001</v>
      </c>
      <c r="AT18" s="21"/>
      <c r="AU18" s="28">
        <v>11.4065437</v>
      </c>
      <c r="AV18" s="28">
        <v>7.2675936999999999</v>
      </c>
      <c r="AW18" s="28">
        <v>8.2835804</v>
      </c>
      <c r="AX18" s="28">
        <v>9.5006540102311288</v>
      </c>
      <c r="AY18" s="21"/>
      <c r="AZ18" s="28">
        <v>17.602109362057515</v>
      </c>
      <c r="BA18" s="28">
        <v>19.897052681640556</v>
      </c>
      <c r="BB18" s="28">
        <v>19.522805537292498</v>
      </c>
      <c r="BC18" s="28">
        <v>18.037378884963761</v>
      </c>
      <c r="BD18" s="21"/>
      <c r="BE18" s="28">
        <v>15.969801925126879</v>
      </c>
      <c r="BF18" s="28">
        <v>17.968216685210148</v>
      </c>
      <c r="BG18" s="28"/>
      <c r="BH18" s="27"/>
      <c r="BI18" s="107"/>
    </row>
    <row r="19" spans="1:61" x14ac:dyDescent="0.25">
      <c r="A19" s="34" t="s">
        <v>18</v>
      </c>
      <c r="B19" s="28">
        <v>20.0909494</v>
      </c>
      <c r="C19" s="28">
        <v>22.0923467</v>
      </c>
      <c r="D19" s="28">
        <v>21.8758801</v>
      </c>
      <c r="E19" s="28">
        <v>21.8873967</v>
      </c>
      <c r="F19" s="29"/>
      <c r="G19" s="28">
        <v>19.582692000000002</v>
      </c>
      <c r="H19" s="28">
        <v>18.211439200000001</v>
      </c>
      <c r="I19" s="28">
        <v>20.0249129</v>
      </c>
      <c r="J19" s="28">
        <v>21.073538800000001</v>
      </c>
      <c r="K19" s="21"/>
      <c r="L19" s="28">
        <v>18.886736599999999</v>
      </c>
      <c r="M19" s="28">
        <v>17.3610799</v>
      </c>
      <c r="N19" s="28">
        <v>19.721092599999999</v>
      </c>
      <c r="O19" s="28">
        <v>21.963656100000001</v>
      </c>
      <c r="P19" s="21"/>
      <c r="Q19" s="28">
        <v>23.270236799999999</v>
      </c>
      <c r="R19" s="28">
        <v>20.84</v>
      </c>
      <c r="S19" s="28">
        <v>24.029090700000001</v>
      </c>
      <c r="T19" s="28">
        <v>23.5533401</v>
      </c>
      <c r="U19" s="21"/>
      <c r="V19" s="28">
        <v>23.075118400000001</v>
      </c>
      <c r="W19" s="28">
        <v>25.3485607</v>
      </c>
      <c r="X19" s="28">
        <v>22.805642899999999</v>
      </c>
      <c r="Y19" s="28">
        <v>21.065171599999999</v>
      </c>
      <c r="Z19" s="21"/>
      <c r="AA19" s="28">
        <v>20.3038472</v>
      </c>
      <c r="AB19" s="28">
        <v>17.092077799999998</v>
      </c>
      <c r="AC19" s="28">
        <v>17.507809900000002</v>
      </c>
      <c r="AD19" s="28">
        <v>17.332912700000001</v>
      </c>
      <c r="AE19" s="21"/>
      <c r="AF19" s="28">
        <v>18.769933399999999</v>
      </c>
      <c r="AG19" s="28">
        <v>15.6436525</v>
      </c>
      <c r="AH19" s="28">
        <v>18.1927059</v>
      </c>
      <c r="AI19" s="28">
        <v>18.215473899999999</v>
      </c>
      <c r="AJ19" s="21"/>
      <c r="AK19" s="28">
        <v>17.146168899999999</v>
      </c>
      <c r="AL19" s="28">
        <v>16.487041300000001</v>
      </c>
      <c r="AM19" s="28">
        <v>17.540999299999999</v>
      </c>
      <c r="AN19" s="28">
        <v>17.145854</v>
      </c>
      <c r="AO19" s="21"/>
      <c r="AP19" s="28">
        <v>17.561210899999999</v>
      </c>
      <c r="AQ19" s="28">
        <v>14.363133899999999</v>
      </c>
      <c r="AR19" s="28">
        <v>14.3120666</v>
      </c>
      <c r="AS19" s="28">
        <v>15.8806078</v>
      </c>
      <c r="AT19" s="21"/>
      <c r="AU19" s="28">
        <v>16.641621399999998</v>
      </c>
      <c r="AV19" s="28">
        <v>16.575365099999999</v>
      </c>
      <c r="AW19" s="28">
        <v>17.704995700000001</v>
      </c>
      <c r="AX19" s="28">
        <v>16.658817747511772</v>
      </c>
      <c r="AY19" s="21"/>
      <c r="AZ19" s="28">
        <v>16.618024699500268</v>
      </c>
      <c r="BA19" s="28">
        <v>17.233280579574636</v>
      </c>
      <c r="BB19" s="28">
        <v>17.882356695643697</v>
      </c>
      <c r="BC19" s="28">
        <v>17.180214984316247</v>
      </c>
      <c r="BD19" s="21"/>
      <c r="BE19" s="28">
        <v>17.7255283128538</v>
      </c>
      <c r="BF19" s="28">
        <v>17.549853416085</v>
      </c>
      <c r="BG19" s="28"/>
      <c r="BH19" s="27"/>
      <c r="BI19" s="107"/>
    </row>
    <row r="20" spans="1:61" x14ac:dyDescent="0.25">
      <c r="A20" s="22" t="s">
        <v>19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27"/>
      <c r="BA20" s="27"/>
      <c r="BB20" s="27"/>
      <c r="BC20" s="27"/>
      <c r="BD20" s="35"/>
      <c r="BE20" s="27"/>
      <c r="BF20" s="27"/>
      <c r="BG20" s="27"/>
      <c r="BH20" s="27"/>
      <c r="BI20" s="35"/>
    </row>
    <row r="21" spans="1:61" x14ac:dyDescent="0.25">
      <c r="A21" s="34" t="s">
        <v>17</v>
      </c>
      <c r="B21" s="28">
        <v>24.9452</v>
      </c>
      <c r="C21" s="28">
        <v>25.697199999999999</v>
      </c>
      <c r="D21" s="28">
        <v>14.931800000000001</v>
      </c>
      <c r="E21" s="28">
        <v>23.270499999999998</v>
      </c>
      <c r="F21" s="29"/>
      <c r="G21" s="28">
        <v>24.758700000000001</v>
      </c>
      <c r="H21" s="28">
        <v>26.203600000000002</v>
      </c>
      <c r="I21" s="28">
        <v>16.8535</v>
      </c>
      <c r="J21" s="28">
        <v>13.3232</v>
      </c>
      <c r="K21" s="21"/>
      <c r="L21" s="28">
        <v>13.2966</v>
      </c>
      <c r="M21" s="28">
        <v>13.0313</v>
      </c>
      <c r="N21" s="28">
        <v>13.1363</v>
      </c>
      <c r="O21" s="28">
        <v>12.9823</v>
      </c>
      <c r="P21" s="21"/>
      <c r="Q21" s="28">
        <v>12.799200000000001</v>
      </c>
      <c r="R21" s="28">
        <v>12.59</v>
      </c>
      <c r="S21" s="28">
        <v>13.431800000000001</v>
      </c>
      <c r="T21" s="28">
        <v>12.8526121</v>
      </c>
      <c r="U21" s="21"/>
      <c r="V21" s="28">
        <v>12.8817319</v>
      </c>
      <c r="W21" s="28">
        <v>12.568139499999999</v>
      </c>
      <c r="X21" s="28">
        <v>12.6042968</v>
      </c>
      <c r="Y21" s="28">
        <v>12.451998700000001</v>
      </c>
      <c r="Z21" s="21"/>
      <c r="AA21" s="28">
        <v>12.0986317</v>
      </c>
      <c r="AB21" s="28">
        <v>9.4568996999999992</v>
      </c>
      <c r="AC21" s="28">
        <v>10.9021279</v>
      </c>
      <c r="AD21" s="28">
        <v>10.431384299999999</v>
      </c>
      <c r="AE21" s="21"/>
      <c r="AF21" s="28">
        <v>10.503303799999999</v>
      </c>
      <c r="AG21" s="28">
        <v>9.0039464999999996</v>
      </c>
      <c r="AH21" s="28">
        <v>9.0265684000000004</v>
      </c>
      <c r="AI21" s="28">
        <v>8.8980171000000006</v>
      </c>
      <c r="AJ21" s="21"/>
      <c r="AK21" s="28">
        <v>8.5801414000000005</v>
      </c>
      <c r="AL21" s="28">
        <v>8.1841921000000006</v>
      </c>
      <c r="AM21" s="28">
        <v>7.6525420999999998</v>
      </c>
      <c r="AN21" s="28">
        <v>7.9363798000000001</v>
      </c>
      <c r="AO21" s="21"/>
      <c r="AP21" s="28">
        <v>7.2635513999999999</v>
      </c>
      <c r="AQ21" s="28">
        <v>6.1841001999999996</v>
      </c>
      <c r="AR21" s="28">
        <v>6.3446897</v>
      </c>
      <c r="AS21" s="28">
        <v>7.7452389000000004</v>
      </c>
      <c r="AT21" s="21"/>
      <c r="AU21" s="28">
        <v>4.4001134000000004</v>
      </c>
      <c r="AV21" s="28">
        <v>2.7294144999999999</v>
      </c>
      <c r="AW21" s="28">
        <v>2.9276643999999998</v>
      </c>
      <c r="AX21" s="28">
        <v>3.6001919224587837</v>
      </c>
      <c r="AY21" s="21"/>
      <c r="AZ21" s="28">
        <v>8.3701873382438681</v>
      </c>
      <c r="BA21" s="28">
        <v>7.9522831256927295</v>
      </c>
      <c r="BB21" s="28">
        <v>8.0061129386119205</v>
      </c>
      <c r="BC21" s="28">
        <v>8.354944908017659</v>
      </c>
      <c r="BD21" s="21"/>
      <c r="BE21" s="28">
        <v>8.4021984223913169</v>
      </c>
      <c r="BF21" s="28">
        <v>8.0364717553697229</v>
      </c>
      <c r="BG21" s="28"/>
      <c r="BH21" s="27"/>
      <c r="BI21" s="107"/>
    </row>
    <row r="22" spans="1:61" x14ac:dyDescent="0.25">
      <c r="A22" s="34" t="s">
        <v>18</v>
      </c>
      <c r="B22" s="28">
        <v>17.744299999999999</v>
      </c>
      <c r="C22" s="28">
        <v>17.418700000000001</v>
      </c>
      <c r="D22" s="28">
        <v>17.2121</v>
      </c>
      <c r="E22" s="28">
        <v>16.456299999999999</v>
      </c>
      <c r="F22" s="29"/>
      <c r="G22" s="28">
        <v>16.919899999999998</v>
      </c>
      <c r="H22" s="28">
        <v>16.674600000000002</v>
      </c>
      <c r="I22" s="28">
        <v>15.4809</v>
      </c>
      <c r="J22" s="28">
        <v>14.992000000000001</v>
      </c>
      <c r="K22" s="21"/>
      <c r="L22" s="28">
        <v>14.700200000000001</v>
      </c>
      <c r="M22" s="28">
        <v>14.9009</v>
      </c>
      <c r="N22" s="28">
        <v>15.527100000000001</v>
      </c>
      <c r="O22" s="28">
        <v>15.4024</v>
      </c>
      <c r="P22" s="21"/>
      <c r="Q22" s="28">
        <v>15.3354</v>
      </c>
      <c r="R22" s="28">
        <v>14.8</v>
      </c>
      <c r="S22" s="28">
        <v>14.2532</v>
      </c>
      <c r="T22" s="28">
        <v>14.291404999999999</v>
      </c>
      <c r="U22" s="21"/>
      <c r="V22" s="28">
        <v>13.238791000000001</v>
      </c>
      <c r="W22" s="28">
        <v>12.9291781</v>
      </c>
      <c r="X22" s="28">
        <v>11.821927499999999</v>
      </c>
      <c r="Y22" s="28">
        <v>11.098040599999999</v>
      </c>
      <c r="Z22" s="21"/>
      <c r="AA22" s="28">
        <v>10.9471547</v>
      </c>
      <c r="AB22" s="28">
        <v>10.5765081</v>
      </c>
      <c r="AC22" s="28">
        <v>10.1949165</v>
      </c>
      <c r="AD22" s="28">
        <v>10.106192399999999</v>
      </c>
      <c r="AE22" s="21"/>
      <c r="AF22" s="28">
        <v>9.8693451000000003</v>
      </c>
      <c r="AG22" s="28">
        <v>9.6081141999999993</v>
      </c>
      <c r="AH22" s="28">
        <v>9.8382772999999997</v>
      </c>
      <c r="AI22" s="28">
        <v>9.7022422000000006</v>
      </c>
      <c r="AJ22" s="21"/>
      <c r="AK22" s="28">
        <v>9.9843578999999991</v>
      </c>
      <c r="AL22" s="28">
        <v>10.165452500000001</v>
      </c>
      <c r="AM22" s="28">
        <v>9.6800388000000002</v>
      </c>
      <c r="AN22" s="28">
        <v>9.8185269999999996</v>
      </c>
      <c r="AO22" s="21"/>
      <c r="AP22" s="28">
        <v>9.2531275999999991</v>
      </c>
      <c r="AQ22" s="28">
        <v>9.3684063999999996</v>
      </c>
      <c r="AR22" s="28">
        <v>9.1120280000000005</v>
      </c>
      <c r="AS22" s="28">
        <v>8.9974872000000001</v>
      </c>
      <c r="AT22" s="21"/>
      <c r="AU22" s="28">
        <v>9.0864434999999997</v>
      </c>
      <c r="AV22" s="28">
        <v>9.0508261999999995</v>
      </c>
      <c r="AW22" s="28">
        <v>9.4227798000000007</v>
      </c>
      <c r="AX22" s="28">
        <v>8.9716583552246423</v>
      </c>
      <c r="AY22" s="21"/>
      <c r="AZ22" s="28">
        <v>8.3932752470728449</v>
      </c>
      <c r="BA22" s="28">
        <v>8.2660922192170663</v>
      </c>
      <c r="BB22" s="28">
        <v>8.3592605926893899</v>
      </c>
      <c r="BC22" s="28">
        <v>8.4921175118703633</v>
      </c>
      <c r="BD22" s="21"/>
      <c r="BE22" s="28">
        <v>9.0731922278090895</v>
      </c>
      <c r="BF22" s="28">
        <v>8.6309698286178236</v>
      </c>
      <c r="BG22" s="28"/>
      <c r="BH22" s="27"/>
      <c r="BI22" s="107"/>
    </row>
    <row r="23" spans="1:61" ht="30" x14ac:dyDescent="0.25">
      <c r="A23" s="30" t="s">
        <v>20</v>
      </c>
      <c r="B23" s="28">
        <f>IF(B65,G65/B65*100,"")</f>
        <v>119.6639835995089</v>
      </c>
      <c r="C23" s="28">
        <f t="shared" ref="C23:AN23" si="15">IF(C65,H65/C65*100,"")</f>
        <v>120.19985866299861</v>
      </c>
      <c r="D23" s="28">
        <f t="shared" si="15"/>
        <v>118.29613418698735</v>
      </c>
      <c r="E23" s="28">
        <f t="shared" si="15"/>
        <v>127.63432996909995</v>
      </c>
      <c r="F23" s="29"/>
      <c r="G23" s="28">
        <f t="shared" si="15"/>
        <v>130.56193400473114</v>
      </c>
      <c r="H23" s="28">
        <f t="shared" si="15"/>
        <v>135.30167753827729</v>
      </c>
      <c r="I23" s="28">
        <f t="shared" si="15"/>
        <v>139.54627410374542</v>
      </c>
      <c r="J23" s="28">
        <f t="shared" si="15"/>
        <v>135.13347856506894</v>
      </c>
      <c r="K23" s="21"/>
      <c r="L23" s="28">
        <f t="shared" si="15"/>
        <v>145.06672616090762</v>
      </c>
      <c r="M23" s="28">
        <f t="shared" si="15"/>
        <v>143.74643223715887</v>
      </c>
      <c r="N23" s="28">
        <f t="shared" si="15"/>
        <v>146.05087549438082</v>
      </c>
      <c r="O23" s="28">
        <f t="shared" si="15"/>
        <v>146.86528979533264</v>
      </c>
      <c r="P23" s="21"/>
      <c r="Q23" s="28">
        <f t="shared" si="15"/>
        <v>145.77652557789602</v>
      </c>
      <c r="R23" s="28">
        <f t="shared" si="15"/>
        <v>132.04970096357889</v>
      </c>
      <c r="S23" s="28">
        <f t="shared" si="15"/>
        <v>128.42605842968015</v>
      </c>
      <c r="T23" s="28">
        <f t="shared" si="15"/>
        <v>118.21324869762577</v>
      </c>
      <c r="U23" s="21"/>
      <c r="V23" s="28">
        <f t="shared" si="15"/>
        <v>100.93140757684618</v>
      </c>
      <c r="W23" s="28">
        <f t="shared" si="15"/>
        <v>100.37158243063385</v>
      </c>
      <c r="X23" s="28">
        <f t="shared" si="15"/>
        <v>96.151650473074596</v>
      </c>
      <c r="Y23" s="28">
        <f t="shared" si="15"/>
        <v>98.395229694350803</v>
      </c>
      <c r="Z23" s="21"/>
      <c r="AA23" s="28">
        <f t="shared" si="15"/>
        <v>102.5469736263295</v>
      </c>
      <c r="AB23" s="28">
        <f t="shared" si="15"/>
        <v>112.54586844481409</v>
      </c>
      <c r="AC23" s="28">
        <f t="shared" si="15"/>
        <v>115.97059225681498</v>
      </c>
      <c r="AD23" s="28">
        <f t="shared" si="15"/>
        <v>116.35522139434293</v>
      </c>
      <c r="AE23" s="21"/>
      <c r="AF23" s="28">
        <f t="shared" si="15"/>
        <v>117.48989974054587</v>
      </c>
      <c r="AG23" s="28">
        <f t="shared" si="15"/>
        <v>117.31590008590803</v>
      </c>
      <c r="AH23" s="28">
        <f t="shared" si="15"/>
        <v>116.4186607093739</v>
      </c>
      <c r="AI23" s="28">
        <f t="shared" si="15"/>
        <v>116.95912521116445</v>
      </c>
      <c r="AJ23" s="21"/>
      <c r="AK23" s="28">
        <f t="shared" si="15"/>
        <v>117.15994849276565</v>
      </c>
      <c r="AL23" s="28">
        <f t="shared" si="15"/>
        <v>114.5331665335446</v>
      </c>
      <c r="AM23" s="28">
        <f t="shared" si="15"/>
        <v>114.11972529513135</v>
      </c>
      <c r="AN23" s="28">
        <f t="shared" si="15"/>
        <v>113.19197935673473</v>
      </c>
      <c r="AO23" s="21"/>
      <c r="AP23" s="28">
        <f>IF(AP65,AU65/AP65*100,"")</f>
        <v>116.7530540043288</v>
      </c>
      <c r="AQ23" s="28">
        <f>IF(AQ65,AV65/AQ65*100,"")</f>
        <v>110.77985311806613</v>
      </c>
      <c r="AR23" s="28">
        <f>IF(AR65,AW65/AR65*100,"")</f>
        <v>112.42681329698856</v>
      </c>
      <c r="AS23" s="28">
        <f>IF(AS65,AX65/AS65*100,"")</f>
        <v>112.36228958006218</v>
      </c>
      <c r="AT23" s="21"/>
      <c r="AU23" s="28">
        <f t="shared" ref="AU23:BC23" si="16">IF(AU65,AZ65/AU65*100,"")</f>
        <v>109.09990807491884</v>
      </c>
      <c r="AV23" s="28">
        <f t="shared" si="16"/>
        <v>112.310271379867</v>
      </c>
      <c r="AW23" s="28">
        <f t="shared" si="16"/>
        <v>108.75395405809891</v>
      </c>
      <c r="AX23" s="28">
        <f t="shared" si="16"/>
        <v>109.91957762164245</v>
      </c>
      <c r="AY23" s="21"/>
      <c r="AZ23" s="28">
        <f t="shared" si="16"/>
        <v>107.25613243414686</v>
      </c>
      <c r="BA23" s="28">
        <f t="shared" si="16"/>
        <v>106.66074093693678</v>
      </c>
      <c r="BB23" s="28">
        <f t="shared" si="16"/>
        <v>106.15125350056364</v>
      </c>
      <c r="BC23" s="28">
        <f t="shared" si="16"/>
        <v>107.13344579813177</v>
      </c>
      <c r="BD23" s="21"/>
      <c r="BE23" s="28">
        <f>IF(BE65,BJ65/BE65*100,"")</f>
        <v>108.80046586234504</v>
      </c>
      <c r="BF23" s="28">
        <f>IF(BF65,BK65/BF65*100,"")</f>
        <v>113.57808243252944</v>
      </c>
      <c r="BG23" s="28">
        <f>IF(BG65,BL65/BG65*100,"")</f>
        <v>0</v>
      </c>
      <c r="BH23" s="27"/>
      <c r="BI23" s="107"/>
    </row>
    <row r="24" spans="1:61" ht="15" customHeight="1" x14ac:dyDescent="0.25">
      <c r="A24" s="110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</row>
    <row r="25" spans="1:61" x14ac:dyDescent="0.25">
      <c r="A25" s="25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107"/>
      <c r="BF25" s="107"/>
      <c r="BG25" s="107"/>
      <c r="BH25" s="107"/>
      <c r="BI25" s="107"/>
    </row>
    <row r="26" spans="1:61" x14ac:dyDescent="0.25">
      <c r="A26" s="24" t="s">
        <v>23</v>
      </c>
      <c r="B26" s="23">
        <f>IFERROR(IF(G94,G85/G94*100,""),"")</f>
        <v>-21.69358775667218</v>
      </c>
      <c r="C26" s="23">
        <f t="shared" ref="C26:U26" si="17">IFERROR(IF(H94,H85/H94*100,""),"")</f>
        <v>-14.178488910145322</v>
      </c>
      <c r="D26" s="23">
        <f t="shared" si="17"/>
        <v>-13.246314637234121</v>
      </c>
      <c r="E26" s="23">
        <f t="shared" si="17"/>
        <v>-14.848425315307868</v>
      </c>
      <c r="F26" s="23">
        <f t="shared" si="17"/>
        <v>-15.46019457122485</v>
      </c>
      <c r="G26" s="23">
        <f t="shared" si="17"/>
        <v>-25.855632176829406</v>
      </c>
      <c r="H26" s="23">
        <f t="shared" si="17"/>
        <v>-18.36186699748367</v>
      </c>
      <c r="I26" s="23">
        <f t="shared" si="17"/>
        <v>-14.823928415929569</v>
      </c>
      <c r="J26" s="23">
        <f t="shared" si="17"/>
        <v>-3.0313674388655931</v>
      </c>
      <c r="K26" s="23">
        <f t="shared" si="17"/>
        <v>-13.881587079429389</v>
      </c>
      <c r="L26" s="23">
        <f t="shared" si="17"/>
        <v>-20.786788474885014</v>
      </c>
      <c r="M26" s="23">
        <f t="shared" si="17"/>
        <v>-6.9388383856635469</v>
      </c>
      <c r="N26" s="23">
        <f t="shared" si="17"/>
        <v>-15.027166189157921</v>
      </c>
      <c r="O26" s="23">
        <f t="shared" si="17"/>
        <v>-23.991045801757785</v>
      </c>
      <c r="P26" s="23">
        <f t="shared" si="17"/>
        <v>-17.088042191300993</v>
      </c>
      <c r="Q26" s="23">
        <f t="shared" si="17"/>
        <v>-29.27503941070982</v>
      </c>
      <c r="R26" s="23">
        <f t="shared" si="17"/>
        <v>-17.715282165905869</v>
      </c>
      <c r="S26" s="23">
        <f t="shared" si="17"/>
        <v>-14.215717376675908</v>
      </c>
      <c r="T26" s="23">
        <f t="shared" si="17"/>
        <v>-6.6279515362642414</v>
      </c>
      <c r="U26" s="23">
        <f t="shared" si="17"/>
        <v>-15.95834408991654</v>
      </c>
      <c r="V26" s="23">
        <f t="shared" ref="V26:AN26" si="18">IFERROR(IF(AA94,AA85/AA94*100,""),"")</f>
        <v>-19.313923029900511</v>
      </c>
      <c r="W26" s="23">
        <f t="shared" si="18"/>
        <v>-20.677496595433769</v>
      </c>
      <c r="X26" s="23">
        <f t="shared" si="18"/>
        <v>-5.4836639788372352</v>
      </c>
      <c r="Y26" s="23">
        <f t="shared" si="18"/>
        <v>-6.6233963870834103</v>
      </c>
      <c r="Z26" s="23">
        <f t="shared" si="18"/>
        <v>-11.485735047125981</v>
      </c>
      <c r="AA26" s="23">
        <f t="shared" si="18"/>
        <v>-7.9312350360034838</v>
      </c>
      <c r="AB26" s="23">
        <f t="shared" si="18"/>
        <v>-9.0432431665316528</v>
      </c>
      <c r="AC26" s="23">
        <f t="shared" si="18"/>
        <v>-3.0556434042607297</v>
      </c>
      <c r="AD26" s="23">
        <f t="shared" si="18"/>
        <v>-6.2856474264943358</v>
      </c>
      <c r="AE26" s="23">
        <f t="shared" si="18"/>
        <v>-6.2567371461280397</v>
      </c>
      <c r="AF26" s="23">
        <f t="shared" si="18"/>
        <v>-31.670376393464977</v>
      </c>
      <c r="AG26" s="23">
        <f t="shared" si="18"/>
        <v>-15.421976507635584</v>
      </c>
      <c r="AH26" s="23">
        <f t="shared" si="18"/>
        <v>-7.128669847388533</v>
      </c>
      <c r="AI26" s="23">
        <f t="shared" si="18"/>
        <v>-2.5976533811133828</v>
      </c>
      <c r="AJ26" s="23">
        <f t="shared" si="18"/>
        <v>-12.06782356301165</v>
      </c>
      <c r="AK26" s="23">
        <f t="shared" si="18"/>
        <v>-18.384252912056905</v>
      </c>
      <c r="AL26" s="23">
        <f t="shared" si="18"/>
        <v>-14.286551809651474</v>
      </c>
      <c r="AM26" s="23">
        <f t="shared" si="18"/>
        <v>-8.0140655819156397</v>
      </c>
      <c r="AN26" s="23">
        <f t="shared" si="18"/>
        <v>-10.693346836186704</v>
      </c>
      <c r="AO26" s="23">
        <f t="shared" ref="AO26:BD26" si="19">IFERROR(IF(AT94,AT85/AT94*100,""),"")</f>
        <v>-12.098074810365436</v>
      </c>
      <c r="AP26" s="23">
        <f t="shared" si="19"/>
        <v>-1.5421931326294605</v>
      </c>
      <c r="AQ26" s="23">
        <f t="shared" si="19"/>
        <v>11.88822331272817</v>
      </c>
      <c r="AR26" s="23">
        <f t="shared" si="19"/>
        <v>7.7711783140623405</v>
      </c>
      <c r="AS26" s="23">
        <f t="shared" si="19"/>
        <v>1.3078252028129382</v>
      </c>
      <c r="AT26" s="23">
        <f t="shared" si="19"/>
        <v>4.4776161652702893</v>
      </c>
      <c r="AU26" s="23">
        <f t="shared" si="19"/>
        <v>-8.0591209293689587</v>
      </c>
      <c r="AV26" s="23">
        <f t="shared" si="19"/>
        <v>15.43341228317885</v>
      </c>
      <c r="AW26" s="23">
        <f t="shared" si="19"/>
        <v>-11.785666784554305</v>
      </c>
      <c r="AX26" s="23">
        <f t="shared" si="19"/>
        <v>-17.611943839564681</v>
      </c>
      <c r="AY26" s="23">
        <f t="shared" si="19"/>
        <v>-7.9935969380810521</v>
      </c>
      <c r="AZ26" s="23">
        <f t="shared" si="19"/>
        <v>-67.182544560540862</v>
      </c>
      <c r="BA26" s="23">
        <f t="shared" si="19"/>
        <v>-54.138955089770846</v>
      </c>
      <c r="BB26" s="23">
        <f t="shared" si="19"/>
        <v>-56.576346643682953</v>
      </c>
      <c r="BC26" s="23">
        <f t="shared" si="19"/>
        <v>-24.864997857656824</v>
      </c>
      <c r="BD26" s="23">
        <f t="shared" si="19"/>
        <v>-46.513614980173898</v>
      </c>
      <c r="BE26" s="23">
        <f>IFERROR(IF(BJ94,BJ85/BJ94*100,""),"")</f>
        <v>-70.326911581894166</v>
      </c>
      <c r="BF26" s="23">
        <f>IFERROR(IF(BK94,BK85/BK94*100,""),"")</f>
        <v>-63.441749513970372</v>
      </c>
      <c r="BG26" s="23" t="str">
        <f>IFERROR(IF(BL94,BL85/BL94*100,""),"")</f>
        <v/>
      </c>
      <c r="BH26" s="23" t="str">
        <f>IFERROR(IF(BM94,BM85/BM94*100,""),"")</f>
        <v/>
      </c>
      <c r="BI26" s="27"/>
    </row>
    <row r="27" spans="1:61" x14ac:dyDescent="0.25">
      <c r="A27" s="24" t="s">
        <v>24</v>
      </c>
      <c r="B27" s="28">
        <v>0.74738440270000006</v>
      </c>
      <c r="C27" s="28">
        <v>0.79127231570000001</v>
      </c>
      <c r="D27" s="28">
        <v>0.89756483500000006</v>
      </c>
      <c r="E27" s="28">
        <v>1.1393951016999999</v>
      </c>
      <c r="F27" s="28">
        <v>3.5756166551000002</v>
      </c>
      <c r="G27" s="28">
        <v>0.70486732679999997</v>
      </c>
      <c r="H27" s="28">
        <v>0.85293474679999992</v>
      </c>
      <c r="I27" s="28">
        <v>0.96439998069999999</v>
      </c>
      <c r="J27" s="28">
        <v>1.3695139514000001</v>
      </c>
      <c r="K27" s="28">
        <v>3.8917160057000002</v>
      </c>
      <c r="L27" s="28">
        <v>0.7111774662</v>
      </c>
      <c r="M27" s="28">
        <v>0.80450730950000005</v>
      </c>
      <c r="N27" s="28">
        <v>0.89916855039999999</v>
      </c>
      <c r="O27" s="28">
        <v>0.96835405630000004</v>
      </c>
      <c r="P27" s="28">
        <v>3.3832073824000002</v>
      </c>
      <c r="Q27" s="28">
        <v>0.57668487970000004</v>
      </c>
      <c r="R27" s="28">
        <v>0.54279097360000006</v>
      </c>
      <c r="S27" s="28">
        <v>0.65175816050000002</v>
      </c>
      <c r="T27" s="28">
        <v>0.70095886250000006</v>
      </c>
      <c r="U27" s="28">
        <v>2.4721928763000003</v>
      </c>
      <c r="V27" s="28">
        <v>0.50947355940000005</v>
      </c>
      <c r="W27" s="28">
        <v>0.4942466432</v>
      </c>
      <c r="X27" s="28">
        <v>0.72163455139999999</v>
      </c>
      <c r="Y27" s="28">
        <v>0.72356975980000005</v>
      </c>
      <c r="Z27" s="28">
        <v>2.4489245138000002</v>
      </c>
      <c r="AA27" s="28">
        <v>0.5670227122</v>
      </c>
      <c r="AB27" s="28">
        <v>0.59265636450000003</v>
      </c>
      <c r="AC27" s="28">
        <v>0.69930086150000004</v>
      </c>
      <c r="AD27" s="28">
        <v>0.77864935679999991</v>
      </c>
      <c r="AE27" s="28">
        <v>2.637629295</v>
      </c>
      <c r="AF27" s="28">
        <v>0.57471493259999995</v>
      </c>
      <c r="AG27" s="28">
        <v>0.69146823540000002</v>
      </c>
      <c r="AH27" s="28">
        <v>0.63726385880000003</v>
      </c>
      <c r="AI27" s="28">
        <v>0.84246777039999998</v>
      </c>
      <c r="AJ27" s="28">
        <v>2.7459147972000002</v>
      </c>
      <c r="AK27" s="28">
        <v>0.69502960729999996</v>
      </c>
      <c r="AL27" s="28">
        <v>0.74040266529999998</v>
      </c>
      <c r="AM27" s="28">
        <v>0.81446424630000003</v>
      </c>
      <c r="AN27" s="28">
        <v>0.87571082980000003</v>
      </c>
      <c r="AO27" s="28">
        <v>3.1256073487000005</v>
      </c>
      <c r="AP27" s="28">
        <v>0.66111137140000009</v>
      </c>
      <c r="AQ27" s="28">
        <v>0.59181627279999993</v>
      </c>
      <c r="AR27" s="28">
        <v>0.64590062309999996</v>
      </c>
      <c r="AS27" s="28">
        <v>0.54523133509999999</v>
      </c>
      <c r="AT27" s="28">
        <v>2.4440596023999999</v>
      </c>
      <c r="AU27" s="28">
        <v>0.54801962824901118</v>
      </c>
      <c r="AV27" s="28">
        <v>1.3083151534771535</v>
      </c>
      <c r="AW27" s="28">
        <v>0.80106435176324287</v>
      </c>
      <c r="AX27" s="28">
        <v>0.64327906257926692</v>
      </c>
      <c r="AY27" s="28">
        <v>3.3006781960686746</v>
      </c>
      <c r="AZ27" s="28">
        <v>0.54017999999999999</v>
      </c>
      <c r="BA27" s="28">
        <v>0.90015999999999996</v>
      </c>
      <c r="BB27" s="28">
        <v>0.87094000000000005</v>
      </c>
      <c r="BC27" s="28">
        <v>1.2488299999999999</v>
      </c>
      <c r="BD27" s="28">
        <v>3.5601099999999999</v>
      </c>
      <c r="BE27" s="28">
        <v>0.94023999999999996</v>
      </c>
      <c r="BF27" s="28">
        <v>1.2626900000000001</v>
      </c>
      <c r="BG27" s="28"/>
      <c r="BH27" s="28"/>
      <c r="BI27" s="28"/>
    </row>
    <row r="28" spans="1:61" x14ac:dyDescent="0.25">
      <c r="A28" s="24" t="s">
        <v>25</v>
      </c>
      <c r="B28" s="28">
        <v>1.2857781374999999</v>
      </c>
      <c r="C28" s="28">
        <v>1.4760029532999999</v>
      </c>
      <c r="D28" s="28">
        <v>1.7023815340999999</v>
      </c>
      <c r="E28" s="28">
        <v>2.024045074</v>
      </c>
      <c r="F28" s="28">
        <v>6.4882076989000002</v>
      </c>
      <c r="G28" s="28">
        <v>1.3242909558</v>
      </c>
      <c r="H28" s="28">
        <v>1.6418671250000001</v>
      </c>
      <c r="I28" s="28">
        <v>1.8577983159</v>
      </c>
      <c r="J28" s="28">
        <v>1.8989005322000001</v>
      </c>
      <c r="K28" s="28">
        <v>6.7228569288999998</v>
      </c>
      <c r="L28" s="28">
        <v>1.2768200796</v>
      </c>
      <c r="M28" s="28">
        <v>1.4779916119000001</v>
      </c>
      <c r="N28" s="28">
        <v>1.8534634602000002</v>
      </c>
      <c r="O28" s="28">
        <v>1.9129868498</v>
      </c>
      <c r="P28" s="28">
        <v>6.5212620014999994</v>
      </c>
      <c r="Q28" s="28">
        <v>1.0925653503000001</v>
      </c>
      <c r="R28" s="28">
        <v>1.2450615591999998</v>
      </c>
      <c r="S28" s="28">
        <v>1.3124440257000001</v>
      </c>
      <c r="T28" s="28">
        <v>1.2508441639000001</v>
      </c>
      <c r="U28" s="28">
        <v>4.9009150990999997</v>
      </c>
      <c r="V28" s="28">
        <v>0.957151851</v>
      </c>
      <c r="W28" s="28">
        <v>1.2707291263</v>
      </c>
      <c r="X28" s="28">
        <v>1.3051705916</v>
      </c>
      <c r="Y28" s="28">
        <v>1.2559224569999998</v>
      </c>
      <c r="Z28" s="28">
        <v>4.7889740259</v>
      </c>
      <c r="AA28" s="28">
        <v>1.0084970680000001</v>
      </c>
      <c r="AB28" s="28">
        <v>1.2745867831</v>
      </c>
      <c r="AC28" s="28">
        <v>1.4553925813000002</v>
      </c>
      <c r="AD28" s="28">
        <v>1.3744693197</v>
      </c>
      <c r="AE28" s="28">
        <v>5.1129457521000008</v>
      </c>
      <c r="AF28" s="28">
        <v>1.4227128833</v>
      </c>
      <c r="AG28" s="28">
        <v>1.5505545122000002</v>
      </c>
      <c r="AH28" s="28">
        <v>1.4424573294</v>
      </c>
      <c r="AI28" s="28">
        <v>1.4970643902</v>
      </c>
      <c r="AJ28" s="28">
        <v>5.9127891151000007</v>
      </c>
      <c r="AK28" s="28">
        <v>1.3156943819</v>
      </c>
      <c r="AL28" s="28">
        <v>1.4312649590000002</v>
      </c>
      <c r="AM28" s="28">
        <v>1.4949376037</v>
      </c>
      <c r="AN28" s="28">
        <v>1.4479069330000001</v>
      </c>
      <c r="AO28" s="28">
        <v>5.6898038776000002</v>
      </c>
      <c r="AP28" s="28">
        <v>1.1093788173999999</v>
      </c>
      <c r="AQ28" s="28">
        <v>0.77969039439999999</v>
      </c>
      <c r="AR28" s="28">
        <v>1.0680228884</v>
      </c>
      <c r="AS28" s="28">
        <v>1.1025678661</v>
      </c>
      <c r="AT28" s="28">
        <v>4.0596599662999999</v>
      </c>
      <c r="AU28" s="28">
        <v>1.08124159435775</v>
      </c>
      <c r="AV28" s="28">
        <v>1.5217224806119134</v>
      </c>
      <c r="AW28" s="28">
        <v>1.5815867086952158</v>
      </c>
      <c r="AX28" s="28">
        <v>1.7537923238158841</v>
      </c>
      <c r="AY28" s="28">
        <v>5.9383431074807635</v>
      </c>
      <c r="AZ28" s="28">
        <v>1.9107499999999999</v>
      </c>
      <c r="BA28" s="28">
        <v>2.4885700000000002</v>
      </c>
      <c r="BB28" s="28">
        <v>3.2334899999999998</v>
      </c>
      <c r="BC28" s="28">
        <v>2.85893</v>
      </c>
      <c r="BD28" s="28">
        <v>10.49174</v>
      </c>
      <c r="BE28" s="28">
        <v>2.6874799999999999</v>
      </c>
      <c r="BF28" s="28">
        <v>3.4727600000000001</v>
      </c>
      <c r="BG28" s="28"/>
      <c r="BH28" s="28"/>
      <c r="BI28" s="28"/>
    </row>
    <row r="29" spans="1:61" x14ac:dyDescent="0.25">
      <c r="A29" s="25" t="s">
        <v>26</v>
      </c>
      <c r="B29" s="28">
        <v>1.8587088792999999</v>
      </c>
      <c r="C29" s="28">
        <v>1.9122187051999999</v>
      </c>
      <c r="D29" s="28">
        <v>1.9641870815</v>
      </c>
      <c r="E29" s="28">
        <v>2.0621642317999997</v>
      </c>
      <c r="F29" s="29"/>
      <c r="G29" s="28">
        <v>2.0402266236000002</v>
      </c>
      <c r="H29" s="28">
        <v>2.0224844278999998</v>
      </c>
      <c r="I29" s="28">
        <v>2.1034028429</v>
      </c>
      <c r="J29" s="28">
        <v>2.2345210960999999</v>
      </c>
      <c r="K29" s="21"/>
      <c r="L29" s="28">
        <v>2.0798199939000002</v>
      </c>
      <c r="M29" s="28">
        <v>2.1256488782999998</v>
      </c>
      <c r="N29" s="28">
        <v>2.0173228893999999</v>
      </c>
      <c r="O29" s="28">
        <v>1.854599063</v>
      </c>
      <c r="P29" s="21"/>
      <c r="Q29" s="28">
        <v>1.6439094129</v>
      </c>
      <c r="R29" s="28">
        <v>1.8612693639</v>
      </c>
      <c r="S29" s="28">
        <v>1.6991742535000001</v>
      </c>
      <c r="T29" s="28">
        <v>1.6825496078000002</v>
      </c>
      <c r="U29" s="21"/>
      <c r="V29" s="28">
        <v>1.8509525171000001</v>
      </c>
      <c r="W29" s="28">
        <v>1.9087977512000001</v>
      </c>
      <c r="X29" s="28">
        <v>1.8867710065999999</v>
      </c>
      <c r="Y29" s="28">
        <v>1.8834492840000001</v>
      </c>
      <c r="Z29" s="21"/>
      <c r="AA29" s="28">
        <v>1.8846889976000001</v>
      </c>
      <c r="AB29" s="28">
        <v>1.9459370848000002</v>
      </c>
      <c r="AC29" s="28">
        <v>2.038071397</v>
      </c>
      <c r="AD29" s="28">
        <v>2.0869870144</v>
      </c>
      <c r="AE29" s="21"/>
      <c r="AF29" s="28">
        <v>2.1189944921000001</v>
      </c>
      <c r="AG29" s="28">
        <v>2.0753532326999999</v>
      </c>
      <c r="AH29" s="28">
        <v>2.0045037221999999</v>
      </c>
      <c r="AI29" s="28">
        <v>2.0688462316999998</v>
      </c>
      <c r="AJ29" s="21"/>
      <c r="AK29" s="28">
        <v>2.1096797237999998</v>
      </c>
      <c r="AL29" s="28">
        <v>2.1585937465000002</v>
      </c>
      <c r="AM29" s="28">
        <v>2.2029781670000004</v>
      </c>
      <c r="AN29" s="28">
        <v>2.3391518271999998</v>
      </c>
      <c r="AO29" s="21"/>
      <c r="AP29" s="28">
        <v>2.2824193443</v>
      </c>
      <c r="AQ29" s="28">
        <v>2.5605276720000001</v>
      </c>
      <c r="AR29" s="28">
        <v>2.9100994031999998</v>
      </c>
      <c r="AS29" s="28">
        <v>2.7238087000999998</v>
      </c>
      <c r="AT29" s="21"/>
      <c r="AU29" s="28">
        <v>2.4381103511999997</v>
      </c>
      <c r="AV29" s="28">
        <v>2.6393044337</v>
      </c>
      <c r="AW29" s="28">
        <v>3.1527637085999998</v>
      </c>
      <c r="AX29" s="28">
        <v>2.8894145119000001</v>
      </c>
      <c r="AY29" s="21"/>
      <c r="AZ29" s="28">
        <v>2.5887072139000002</v>
      </c>
      <c r="BA29" s="28">
        <v>2.5523167764999997</v>
      </c>
      <c r="BB29" s="28">
        <v>2.4161273372999998</v>
      </c>
      <c r="BC29" s="28">
        <v>2.7190618075000001</v>
      </c>
      <c r="BD29" s="21"/>
      <c r="BE29" s="28">
        <v>2.4110431091012798</v>
      </c>
      <c r="BF29" s="28">
        <v>2.3624814972000001</v>
      </c>
      <c r="BG29" s="28">
        <v>2.5568444453000003</v>
      </c>
      <c r="BH29" s="28"/>
      <c r="BI29" s="107"/>
    </row>
    <row r="30" spans="1:61" x14ac:dyDescent="0.25">
      <c r="A30" s="25" t="s">
        <v>27</v>
      </c>
      <c r="B30" s="28">
        <v>5.6866731270999997</v>
      </c>
      <c r="C30" s="28">
        <v>5.6866940537000001</v>
      </c>
      <c r="D30" s="28">
        <v>5.9376810248999998</v>
      </c>
      <c r="E30" s="28">
        <v>5.9782142659000002</v>
      </c>
      <c r="F30" s="28">
        <v>5.9782142659000002</v>
      </c>
      <c r="G30" s="28">
        <v>5.9369512260999997</v>
      </c>
      <c r="H30" s="28">
        <v>6.3249057346999997</v>
      </c>
      <c r="I30" s="28">
        <v>6.5574544650000002</v>
      </c>
      <c r="J30" s="28">
        <v>6.8326018667000001</v>
      </c>
      <c r="K30" s="28">
        <v>6.8326018667000001</v>
      </c>
      <c r="L30" s="28">
        <v>6.8188678595000001</v>
      </c>
      <c r="M30" s="28">
        <v>7.0545997788000001</v>
      </c>
      <c r="N30" s="28">
        <v>7.3440177371999997</v>
      </c>
      <c r="O30" s="28">
        <v>7.3945604443000006</v>
      </c>
      <c r="P30" s="28">
        <v>7.3945604443000006</v>
      </c>
      <c r="Q30" s="28">
        <v>7.0263325471</v>
      </c>
      <c r="R30" s="28">
        <v>7.0328283923999999</v>
      </c>
      <c r="S30" s="28">
        <v>7.1137506261999999</v>
      </c>
      <c r="T30" s="28">
        <v>7.7023595836000007</v>
      </c>
      <c r="U30" s="28">
        <v>7.7023595836000007</v>
      </c>
      <c r="V30" s="28">
        <v>7.8872393341999993</v>
      </c>
      <c r="W30" s="28">
        <v>8.0806970532999998</v>
      </c>
      <c r="X30" s="28">
        <v>7.8628744321000008</v>
      </c>
      <c r="Y30" s="28">
        <v>7.9206596286000002</v>
      </c>
      <c r="Z30" s="28">
        <v>7.9206596286000002</v>
      </c>
      <c r="AA30" s="28">
        <v>7.9136575527000002</v>
      </c>
      <c r="AB30" s="28">
        <v>7.9062908975999999</v>
      </c>
      <c r="AC30" s="28">
        <v>8.0670137974999996</v>
      </c>
      <c r="AD30" s="28">
        <v>8.1280155935130001</v>
      </c>
      <c r="AE30" s="28">
        <v>8.1280155935130001</v>
      </c>
      <c r="AF30" s="28">
        <v>7.9678015809599998</v>
      </c>
      <c r="AG30" s="28">
        <v>8.0603810604520003</v>
      </c>
      <c r="AH30" s="28">
        <v>8.096149275298</v>
      </c>
      <c r="AI30" s="28">
        <v>8.1375958099190004</v>
      </c>
      <c r="AJ30" s="28">
        <v>8.1375958099190004</v>
      </c>
      <c r="AK30" s="28">
        <v>8.2900044469999994</v>
      </c>
      <c r="AL30" s="28">
        <v>8.439646959300001</v>
      </c>
      <c r="AM30" s="28">
        <v>8.3378958337000011</v>
      </c>
      <c r="AN30" s="28">
        <v>8.4202464889000002</v>
      </c>
      <c r="AO30" s="28">
        <v>8.4202464889000002</v>
      </c>
      <c r="AP30" s="28">
        <v>8.2707425328999999</v>
      </c>
      <c r="AQ30" s="28">
        <v>8.6140457542000011</v>
      </c>
      <c r="AR30" s="28">
        <v>8.7022492758000016</v>
      </c>
      <c r="AS30" s="28">
        <v>8.7355954107000002</v>
      </c>
      <c r="AT30" s="28">
        <v>8.7355954107000002</v>
      </c>
      <c r="AU30" s="28">
        <v>8.6961902606999999</v>
      </c>
      <c r="AV30" s="28">
        <v>8.7432672696000004</v>
      </c>
      <c r="AW30" s="28">
        <v>8.8799619499000002</v>
      </c>
      <c r="AX30" s="28">
        <v>9.2495068408000005</v>
      </c>
      <c r="AY30" s="28">
        <v>9.2495068408000005</v>
      </c>
      <c r="AZ30" s="28">
        <v>9.2024100000000004</v>
      </c>
      <c r="BA30" s="28">
        <v>8.9079914052000007</v>
      </c>
      <c r="BB30" s="28">
        <v>9.2252275984000001</v>
      </c>
      <c r="BC30" s="28">
        <v>9.7440959267</v>
      </c>
      <c r="BD30" s="28">
        <f>BC30</f>
        <v>9.7440959267</v>
      </c>
      <c r="BE30" s="28">
        <v>9.8421251670000007</v>
      </c>
      <c r="BF30" s="28">
        <v>9.9450000000000003</v>
      </c>
      <c r="BG30" s="28"/>
      <c r="BH30" s="28"/>
      <c r="BI30" s="28"/>
    </row>
    <row r="31" spans="1:61" x14ac:dyDescent="0.25">
      <c r="A31" s="25" t="s">
        <v>28</v>
      </c>
      <c r="B31" s="28">
        <f>IFERROR(IF((G94+E94+D94+C94),B30*1000/(G94+E94+D94+C94)*100,""),"")</f>
        <v>89.685397097103163</v>
      </c>
      <c r="C31" s="28">
        <f>IFERROR(IF((H94+G94+E94+D94),C30*1000/(H94+G94+E94+D94)*100,""),"")</f>
        <v>88.312085286856174</v>
      </c>
      <c r="D31" s="28">
        <f>IFERROR(IF((I94+G94+H94+E94),D30*1000/(I94+G94+H94+E94)*100,""),"")</f>
        <v>92.418907505245741</v>
      </c>
      <c r="E31" s="28">
        <f>IFERROR(IF((J94+H94+G94+I94),E30*1000/(J94+H94+G94+I94)*100,""),"")</f>
        <v>90.574434256601918</v>
      </c>
      <c r="F31" s="28">
        <f>IFERROR(IF(K94,F30*1000/K94*100,""),"")</f>
        <v>90.574434256601918</v>
      </c>
      <c r="G31" s="28">
        <f>IFERROR(IF((L94+J94+I94+H94),G30*1000/(L94+J94+I94+H94)*100,""),"")</f>
        <v>88.190624319410134</v>
      </c>
      <c r="H31" s="28">
        <f>IFERROR(IF((M94+L94+J94+I94),H30*1000/(M94+L94+J94+I94)*100,""),"")</f>
        <v>91.977879571305877</v>
      </c>
      <c r="I31" s="28">
        <f>IFERROR(IF((N94+L94+M94+J94),I30*1000/(N94+L94+M94+J94)*100,""),"")</f>
        <v>93.154648626439183</v>
      </c>
      <c r="J31" s="28">
        <f>IFERROR(IF((O94+M94+L94+N94),J30*1000/(O94+M94+L94+N94)*100,""),"")</f>
        <v>93.342123914864345</v>
      </c>
      <c r="K31" s="28">
        <f>IFERROR(IF(P94,K30*1000/P94*100,""),"")</f>
        <v>93.342123914864345</v>
      </c>
      <c r="L31" s="28">
        <f>IFERROR(IF((Q94+O94+N94+M94),L30*1000/(Q94+O94+N94+M94)*100,""),"")</f>
        <v>92.919390140074327</v>
      </c>
      <c r="M31" s="28">
        <f>IFERROR(IF((R94+Q94+O94+N94),M30*1000/(R94+Q94+O94+N94)*100,""),"")</f>
        <v>96.161656348157024</v>
      </c>
      <c r="N31" s="28">
        <f>IFERROR(IF((S94+Q94+R94+O94),N30*1000/(S94+Q94+R94+O94)*100,""),"")</f>
        <v>98.663740808753914</v>
      </c>
      <c r="O31" s="28">
        <f>IFERROR(IF((T94+R94+Q94+S94),O30*1000/(T94+R94+Q94+S94)*100,""),"")</f>
        <v>99.541208767134165</v>
      </c>
      <c r="P31" s="28">
        <f>IFERROR(IF(U94,P30*1000/U94*100,""),"")</f>
        <v>99.541208767134179</v>
      </c>
      <c r="Q31" s="28">
        <f>IFERROR(IF((V94+T94+S94+R94),Q30*1000/(V94+T94+S94+R94)*100,""),"")</f>
        <v>94.709886285365272</v>
      </c>
      <c r="R31" s="28">
        <f>IFERROR(IF((W94+V94+T94+S94),R30*1000/(W94+V94+T94+S94)*100,""),"")</f>
        <v>95.239097108092167</v>
      </c>
      <c r="S31" s="28">
        <f>IFERROR(IF((X94+V94+W94+T94),S30*1000/(X94+V94+W94+T94)*100,""),"")</f>
        <v>100.39285500672224</v>
      </c>
      <c r="T31" s="28">
        <f>IFERROR(IF((Y94+W94+V94+X94),T30*1000/(Y94+W94+V94+X94)*100,""),"")</f>
        <v>116.11280417360727</v>
      </c>
      <c r="U31" s="28">
        <f>IFERROR(IF(Z94,U30*1000/Z94*100,""),"")</f>
        <v>116.11280417360727</v>
      </c>
      <c r="V31" s="28">
        <f>IFERROR(IF((AA94+Y94+X94+W94),V30*1000/(AA94+Y94+X94+W94)*100,""),"")</f>
        <v>122.90985557311301</v>
      </c>
      <c r="W31" s="28">
        <f>IFERROR(IF((AB94+AA94+Y94+X94),W30*1000/(AB94+AA94+Y94+X94)*100,""),"")</f>
        <v>126.29274814507774</v>
      </c>
      <c r="X31" s="28">
        <f>IFERROR(IF((AC94+AA94+AB94+Y94),X30*1000/(AC94+AA94+AB94+Y94)*100,""),"")</f>
        <v>120.59737629354714</v>
      </c>
      <c r="Y31" s="28">
        <f>IFERROR(IF((AD94+AB94+AA94+AC94),Y30*1000/(AD94+AB94+AA94+AC94)*100,""),"")</f>
        <v>115.43929771415668</v>
      </c>
      <c r="Z31" s="28">
        <f>IFERROR(IF(AE94,Z30*1000/AE94*100,""),"")</f>
        <v>115.43929771415668</v>
      </c>
      <c r="AA31" s="28">
        <f>IFERROR(IF((AF94+AD94+AC94+AB94),AA30*1000/(AF94+AD94+AC94+AB94)*100,""),"")</f>
        <v>111.33280556526479</v>
      </c>
      <c r="AB31" s="28">
        <f>IFERROR(IF((AG94+AF94+AD94+AC94),AB30*1000/(AG94+AF94+AD94+AC94)*100,""),"")</f>
        <v>108.81923291716224</v>
      </c>
      <c r="AC31" s="28">
        <f>IFERROR(IF((AH94+AF94+AG94+AD94),AC30*1000/(AH94+AF94+AG94+AD94)*100,""),"")</f>
        <v>108.59016720406112</v>
      </c>
      <c r="AD31" s="28">
        <f>IFERROR(IF((AI94+AG94+AF94+AH94),AD30*1000/(AI94+AG94+AF94+AH94)*100,""),"")</f>
        <v>105.54743291738514</v>
      </c>
      <c r="AE31" s="28">
        <f>IFERROR(IF(AJ94,AE30*1000/AJ94*100,""),"")</f>
        <v>105.54743291738514</v>
      </c>
      <c r="AF31" s="28">
        <f>IFERROR(IF((AK94+AI94+AH94+AG94),AF30*1000/(AK94+AI94+AH94+AG94)*100,""),"")</f>
        <v>101.1484039566576</v>
      </c>
      <c r="AG31" s="28">
        <f>IFERROR(IF((AL94+AK94+AI94+AH94),AG30*1000/(AL94+AK94+AI94+AH94)*100,""),"")</f>
        <v>100.94107955248018</v>
      </c>
      <c r="AH31" s="28">
        <f>IFERROR(IF((AM94+AK94+AL94+AI94),AH30*1000/(AM94+AK94+AL94+AI94)*100,""),"")</f>
        <v>99.968281081632412</v>
      </c>
      <c r="AI31" s="28">
        <f>IFERROR(IF((AN94+AL94+AK94+AM94),AI30*1000/(AN94+AL94+AK94+AM94)*100,""),"")</f>
        <v>98.502608609918767</v>
      </c>
      <c r="AJ31" s="28">
        <f>IFERROR(IF(AO94,AJ30*1000/AO94*100,""),"")</f>
        <v>98.502608609918767</v>
      </c>
      <c r="AK31" s="28">
        <f>IFERROR(IF((AP94+AN94+AM94+AL94),AK30*1000/(AP94+AN94+AM94+AL94)*100,""),"")</f>
        <v>99.569349993218808</v>
      </c>
      <c r="AL31" s="28">
        <f>IFERROR(IF((AQ94+AP94+AN94+AM94),AL30*1000/(AQ94+AP94+AN94+AM94)*100,""),"")</f>
        <v>99.932373177993654</v>
      </c>
      <c r="AM31" s="28">
        <f>IFERROR(IF((AR94+AP94+AQ94+AN94),AM30*1000/(AR94+AP94+AQ94+AN94)*100,""),"")</f>
        <v>96.485149247097382</v>
      </c>
      <c r="AN31" s="28">
        <f>IFERROR(IF((AS94+AQ94+AP94+AR94),AN30*1000/(AS94+AQ94+AP94+AR94)*100,""),"")</f>
        <v>94.919666475319843</v>
      </c>
      <c r="AO31" s="28">
        <f>IFERROR(IF(AT94,AO30*1000/AT94*100,""),"")</f>
        <v>94.919666475319843</v>
      </c>
      <c r="AP31" s="28">
        <f>IFERROR(IF((AU94+AS94+AR94+AQ94),AP30*1000/(AU94+AS94+AR94+AQ94)*100,""),"")</f>
        <v>92.800092932172959</v>
      </c>
      <c r="AQ31" s="28">
        <f>IFERROR(IF((AV94+AU94+AS94+AR94),AQ30*1000/(AV94+AU94+AS94+AR94)*100,""),"")</f>
        <v>100.41334759463429</v>
      </c>
      <c r="AR31" s="28">
        <f>IFERROR(IF((AW94+AU94+AV94+AS94),AR30*1000/(AW94+AU94+AV94+AS94)*100,""),"")</f>
        <v>105.02336441469988</v>
      </c>
      <c r="AS31" s="28">
        <f>IFERROR(IF((AX94+AV94+AU94+AW94),AS30*1000/(AX94+AV94+AU94+AW94)*100,""),"")</f>
        <v>104.55983788491561</v>
      </c>
      <c r="AT31" s="28">
        <f>IFERROR(IF(AY94,AT30*1000/AY94*100,""),"")</f>
        <v>104.55983788491561</v>
      </c>
      <c r="AU31" s="28">
        <f>IFERROR(IF((AZ94+AX94+AW94+AV94),AU30*1000/(AZ94+AX94+AW94+AV94)*100,""),"")</f>
        <v>106.69471920024117</v>
      </c>
      <c r="AV31" s="28">
        <f>IFERROR(IF((BA94+AZ94+AX94+AW94),AV30*1000/(BA94+AZ94+AX94+AW94)*100,""),"")</f>
        <v>104.05907130224921</v>
      </c>
      <c r="AW31" s="28">
        <f>IFERROR(IF((BB94+AZ94+BA94+AX94),AW30*1000/(BB94+AZ94+BA94+AX94)*100,""),"")</f>
        <v>102.5657601442757</v>
      </c>
      <c r="AX31" s="28">
        <f>IFERROR(IF((BC94+BA94+AZ94+BB94),AX30*1000/(BC94+BA94+AZ94+BB94)*100,""),"")</f>
        <v>100.05047800149043</v>
      </c>
      <c r="AY31" s="28">
        <f>IFERROR(IF(BD94,AY30*1000/BD94*100,""),"")</f>
        <v>100.05047800149043</v>
      </c>
      <c r="AZ31" s="28">
        <f>IFERROR(IF((BE94+BC94+BB94+BA94),AZ30*1000/(BE94+BC94+BB94+BA94)*100,""),"")</f>
        <v>97.536544105554867</v>
      </c>
      <c r="BA31" s="28">
        <f>IFERROR(IF((BF94+BE94+BC94+BB94),BA30*1000/(BF94+BE94+BC94+BB94)*100,""),"")</f>
        <v>90.133027450133056</v>
      </c>
      <c r="BB31" s="28">
        <f>IFERROR(IF((BG94+BE94+BF94+BC94),BB30*1000/(BG94+BE94+BF94+BC94)*100,""),"")</f>
        <v>87.165458378958078</v>
      </c>
      <c r="BC31" s="28">
        <f>IFERROR(IF((BH94+BF94+BE94+BG94),BC30*1000/(BH94+BF94+BE94+BG94)*100,""),"")</f>
        <v>89.148747989166935</v>
      </c>
      <c r="BD31" s="28">
        <f>IFERROR(IF(BI94,BD30*1000/BI94*100,""),"")</f>
        <v>89.148747989166935</v>
      </c>
      <c r="BE31" s="28">
        <f>IFERROR(IF((BJ94+BH94+BG94+BF94),BE30*1000/(BJ94+BH94+BG94+BF94)*100,""),"")</f>
        <v>86.157293556522973</v>
      </c>
      <c r="BF31" s="28">
        <f>IFERROR(IF((BK94+BJ94+BH94+BG94),BF30*1000/(BK94+BJ94+BH94+BG94)*100,""),"")</f>
        <v>81.371786292979223</v>
      </c>
      <c r="BG31" s="28">
        <f>IFERROR(IF((BL94+BJ94+BK94+BH94),BG30*1000/(BL94+BJ94+BK94+BH94)*100,""),"")</f>
        <v>0</v>
      </c>
      <c r="BH31" s="28" t="str">
        <f>IFERROR(IF((BM94+BK94+BJ94+BL94),BH30*1000/(BM94+BK94+BJ94+BL94)*100,""),"")</f>
        <v/>
      </c>
      <c r="BI31" s="28">
        <f>IFERROR(IF(BN94,BI30*1000/BN94*100,""),"")</f>
        <v>0</v>
      </c>
    </row>
    <row r="32" spans="1:61" x14ac:dyDescent="0.25">
      <c r="A32" s="110" t="s">
        <v>29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</row>
    <row r="33" spans="1:61" x14ac:dyDescent="0.25">
      <c r="A33" s="20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7"/>
      <c r="BA33" s="27"/>
      <c r="BB33" s="27"/>
      <c r="BC33" s="23"/>
      <c r="BD33" s="21"/>
      <c r="BE33" s="27"/>
      <c r="BF33" s="27"/>
      <c r="BG33" s="27"/>
      <c r="BH33" s="23"/>
      <c r="BI33" s="107"/>
    </row>
    <row r="34" spans="1:61" x14ac:dyDescent="0.25">
      <c r="A34" s="36" t="s">
        <v>31</v>
      </c>
      <c r="B34" s="23">
        <v>46.827500000000001</v>
      </c>
      <c r="C34" s="23">
        <v>47.244500000000002</v>
      </c>
      <c r="D34" s="23">
        <v>47.148400000000002</v>
      </c>
      <c r="E34" s="23">
        <v>47.401200000000003</v>
      </c>
      <c r="F34" s="21"/>
      <c r="G34" s="23">
        <v>47.960999999999999</v>
      </c>
      <c r="H34" s="23">
        <v>48.627699999999997</v>
      </c>
      <c r="I34" s="23">
        <v>48.619700000000002</v>
      </c>
      <c r="J34" s="23">
        <v>49.247</v>
      </c>
      <c r="K34" s="21"/>
      <c r="L34" s="23">
        <v>54.481299999999997</v>
      </c>
      <c r="M34" s="23">
        <v>52.064900000000002</v>
      </c>
      <c r="N34" s="23">
        <v>54.520200000000003</v>
      </c>
      <c r="O34" s="23">
        <v>58.886499999999998</v>
      </c>
      <c r="P34" s="21"/>
      <c r="Q34" s="23">
        <v>63.873600000000003</v>
      </c>
      <c r="R34" s="23">
        <v>62.078800000000001</v>
      </c>
      <c r="S34" s="23">
        <v>68.835899999999995</v>
      </c>
      <c r="T34" s="23">
        <v>75.899299999999997</v>
      </c>
      <c r="U34" s="21"/>
      <c r="V34" s="23">
        <v>70.015799999999999</v>
      </c>
      <c r="W34" s="23">
        <v>67.486000000000004</v>
      </c>
      <c r="X34" s="23">
        <v>67.934600000000003</v>
      </c>
      <c r="Y34" s="23">
        <v>69.230099999999993</v>
      </c>
      <c r="Z34" s="21"/>
      <c r="AA34" s="23">
        <v>68.606899999999996</v>
      </c>
      <c r="AB34" s="23">
        <v>69.136700000000005</v>
      </c>
      <c r="AC34" s="23">
        <v>68.658500000000004</v>
      </c>
      <c r="AD34" s="23">
        <v>68.839500000000001</v>
      </c>
      <c r="AE34" s="21"/>
      <c r="AF34" s="23">
        <v>69.849599999999995</v>
      </c>
      <c r="AG34" s="23">
        <v>68.180000000000007</v>
      </c>
      <c r="AH34" s="23">
        <v>69.277299999999997</v>
      </c>
      <c r="AI34" s="23">
        <v>69.849999999999994</v>
      </c>
      <c r="AJ34" s="21"/>
      <c r="AK34" s="23">
        <v>69.849599999999995</v>
      </c>
      <c r="AL34" s="23">
        <v>69.492800000000003</v>
      </c>
      <c r="AM34" s="23">
        <v>69.703900000000004</v>
      </c>
      <c r="AN34" s="23">
        <v>69.643900000000002</v>
      </c>
      <c r="AO34" s="21"/>
      <c r="AP34" s="23">
        <v>80.81</v>
      </c>
      <c r="AQ34" s="23">
        <v>75.988699999999994</v>
      </c>
      <c r="AR34" s="23">
        <v>79.599999999999994</v>
      </c>
      <c r="AS34" s="23">
        <v>82.649799999999999</v>
      </c>
      <c r="AT34" s="21"/>
      <c r="AU34" s="23">
        <v>84.779200000000003</v>
      </c>
      <c r="AV34" s="23">
        <v>84.664000000000001</v>
      </c>
      <c r="AW34" s="23">
        <v>84.790700000000001</v>
      </c>
      <c r="AX34" s="23">
        <v>84.758600000000001</v>
      </c>
      <c r="AY34" s="21"/>
      <c r="AZ34" s="23">
        <v>83.308999999999997</v>
      </c>
      <c r="BA34" s="23">
        <v>79.5</v>
      </c>
      <c r="BB34" s="23">
        <v>80.182900000000004</v>
      </c>
      <c r="BC34" s="23">
        <v>85.68</v>
      </c>
      <c r="BD34" s="21"/>
      <c r="BE34" s="23">
        <v>87.42</v>
      </c>
      <c r="BF34" s="23">
        <v>87.226699999999994</v>
      </c>
      <c r="BG34" s="23">
        <v>88.71</v>
      </c>
      <c r="BH34" s="23"/>
      <c r="BI34" s="107"/>
    </row>
    <row r="35" spans="1:61" x14ac:dyDescent="0.25">
      <c r="A35" s="36" t="s">
        <v>32</v>
      </c>
      <c r="B35" s="23">
        <v>46.718972000000001</v>
      </c>
      <c r="C35" s="23">
        <v>47.019739999999999</v>
      </c>
      <c r="D35" s="23">
        <v>47.029629</v>
      </c>
      <c r="E35" s="23">
        <v>47.249575200000002</v>
      </c>
      <c r="F35" s="21"/>
      <c r="G35" s="23">
        <v>47.714105600000003</v>
      </c>
      <c r="H35" s="23">
        <v>48.299288900000001</v>
      </c>
      <c r="I35" s="23">
        <v>48.845796200000002</v>
      </c>
      <c r="J35" s="23">
        <v>48.893045399999998</v>
      </c>
      <c r="K35" s="21"/>
      <c r="L35" s="23">
        <v>51.905192800000002</v>
      </c>
      <c r="M35" s="23">
        <v>53.070440699999999</v>
      </c>
      <c r="N35" s="23">
        <v>52.646011600000001</v>
      </c>
      <c r="O35" s="23">
        <v>56.994588</v>
      </c>
      <c r="P35" s="21"/>
      <c r="Q35" s="23">
        <v>60.82</v>
      </c>
      <c r="R35" s="23">
        <v>60.534191</v>
      </c>
      <c r="S35" s="23">
        <v>64.240799999999993</v>
      </c>
      <c r="T35" s="23">
        <v>72.25</v>
      </c>
      <c r="U35" s="21"/>
      <c r="V35" s="23">
        <v>74.223674305000003</v>
      </c>
      <c r="W35" s="23">
        <v>68.375793297000001</v>
      </c>
      <c r="X35" s="23">
        <v>68.225330466000003</v>
      </c>
      <c r="Y35" s="23">
        <v>68.831465233000003</v>
      </c>
      <c r="Z35" s="21"/>
      <c r="AA35" s="23">
        <v>69.246262404000007</v>
      </c>
      <c r="AB35" s="23">
        <v>68.119592866999994</v>
      </c>
      <c r="AC35" s="23">
        <v>68.877048099999996</v>
      </c>
      <c r="AD35" s="23">
        <v>69.223768065000002</v>
      </c>
      <c r="AE35" s="21"/>
      <c r="AF35" s="23">
        <v>68.499211590000002</v>
      </c>
      <c r="AG35" s="23">
        <v>68.504099999999994</v>
      </c>
      <c r="AH35" s="23">
        <v>68.701800000000006</v>
      </c>
      <c r="AI35" s="23">
        <v>69.656187060999997</v>
      </c>
      <c r="AJ35" s="21"/>
      <c r="AK35" s="23">
        <v>69.7901557</v>
      </c>
      <c r="AL35" s="23">
        <v>69.793347800000006</v>
      </c>
      <c r="AM35" s="23">
        <v>69.752578</v>
      </c>
      <c r="AN35" s="23">
        <v>69.821315299999995</v>
      </c>
      <c r="AO35" s="21"/>
      <c r="AP35" s="23">
        <v>71.385163199999994</v>
      </c>
      <c r="AQ35" s="23">
        <v>77.349696300000005</v>
      </c>
      <c r="AR35" s="23">
        <v>77.983292000000006</v>
      </c>
      <c r="AS35" s="23">
        <v>77.983292000000006</v>
      </c>
      <c r="AT35" s="21"/>
      <c r="AU35" s="23">
        <v>84.500267699999995</v>
      </c>
      <c r="AV35" s="23">
        <v>84.543373000000003</v>
      </c>
      <c r="AW35" s="23">
        <v>84.726034200000001</v>
      </c>
      <c r="AX35" s="23">
        <v>84.793613199999996</v>
      </c>
      <c r="AY35" s="21"/>
      <c r="AZ35" s="23">
        <v>89.671519815668205</v>
      </c>
      <c r="BA35" s="23">
        <v>81.682253405017931</v>
      </c>
      <c r="BB35" s="23">
        <v>81.302798172042998</v>
      </c>
      <c r="BC35" s="23">
        <v>83.808318888888877</v>
      </c>
      <c r="BD35" s="21"/>
      <c r="BE35" s="23">
        <v>86.727999999999994</v>
      </c>
      <c r="BF35" s="23">
        <v>87.465002197802264</v>
      </c>
      <c r="BG35" s="23">
        <v>88.097300000000004</v>
      </c>
      <c r="BH35" s="23"/>
      <c r="BI35" s="107"/>
    </row>
    <row r="36" spans="1:61" ht="30" x14ac:dyDescent="0.25">
      <c r="A36" s="37" t="s">
        <v>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15"/>
      <c r="BA36" s="115"/>
      <c r="BB36" s="115"/>
      <c r="BC36" s="115"/>
      <c r="BD36" s="115"/>
      <c r="BE36" s="115"/>
      <c r="BF36" s="115"/>
      <c r="BG36" s="115"/>
      <c r="BH36" s="115"/>
      <c r="BI36" s="107"/>
    </row>
    <row r="37" spans="1:61" x14ac:dyDescent="0.25">
      <c r="A37" s="24" t="s">
        <v>34</v>
      </c>
      <c r="B37" s="28">
        <v>104.7</v>
      </c>
      <c r="C37" s="28">
        <v>104.4</v>
      </c>
      <c r="D37" s="28">
        <v>106.3</v>
      </c>
      <c r="E37" s="28">
        <v>107.1</v>
      </c>
      <c r="F37" s="29"/>
      <c r="G37" s="28">
        <v>106.2</v>
      </c>
      <c r="H37" s="28">
        <v>106.2</v>
      </c>
      <c r="I37" s="28">
        <v>106.1</v>
      </c>
      <c r="J37" s="28">
        <v>106.3</v>
      </c>
      <c r="K37" s="21"/>
      <c r="L37" s="28">
        <v>107.3</v>
      </c>
      <c r="M37" s="28">
        <v>108.9</v>
      </c>
      <c r="N37" s="28">
        <v>109.3</v>
      </c>
      <c r="O37" s="28">
        <v>114.6</v>
      </c>
      <c r="P37" s="21"/>
      <c r="Q37" s="28">
        <v>121.8</v>
      </c>
      <c r="R37" s="28">
        <v>113.7</v>
      </c>
      <c r="S37" s="28">
        <v>116.2</v>
      </c>
      <c r="T37" s="28">
        <v>110.9</v>
      </c>
      <c r="U37" s="21"/>
      <c r="V37" s="28">
        <v>114</v>
      </c>
      <c r="W37" s="28">
        <v>114</v>
      </c>
      <c r="X37" s="28">
        <v>112.6</v>
      </c>
      <c r="Y37" s="28">
        <v>112.2</v>
      </c>
      <c r="Z37" s="21"/>
      <c r="AA37" s="28">
        <v>110.7</v>
      </c>
      <c r="AB37" s="28">
        <v>110.6</v>
      </c>
      <c r="AC37" s="28">
        <v>110.9</v>
      </c>
      <c r="AD37" s="28">
        <v>112.7</v>
      </c>
      <c r="AE37" s="21"/>
      <c r="AF37" s="28">
        <v>110.8</v>
      </c>
      <c r="AG37" s="28">
        <v>112.3</v>
      </c>
      <c r="AH37" s="28">
        <v>117.3</v>
      </c>
      <c r="AI37" s="28">
        <v>117.3</v>
      </c>
      <c r="AJ37" s="21"/>
      <c r="AK37" s="28">
        <v>115.9</v>
      </c>
      <c r="AL37" s="28">
        <v>114.2</v>
      </c>
      <c r="AM37" s="28">
        <v>115.9</v>
      </c>
      <c r="AN37" s="28">
        <v>116.5</v>
      </c>
      <c r="AO37" s="21"/>
      <c r="AP37" s="28">
        <v>116.5</v>
      </c>
      <c r="AQ37" s="28">
        <v>117.1</v>
      </c>
      <c r="AR37" s="28">
        <v>115.9</v>
      </c>
      <c r="AS37" s="28">
        <v>113.8</v>
      </c>
      <c r="AT37" s="21"/>
      <c r="AU37" s="28">
        <v>112.6</v>
      </c>
      <c r="AV37" s="28">
        <v>116.6</v>
      </c>
      <c r="AW37" s="28">
        <v>116.1</v>
      </c>
      <c r="AX37" s="28">
        <v>118.4</v>
      </c>
      <c r="AY37" s="21"/>
      <c r="AZ37" s="28">
        <v>120.2</v>
      </c>
      <c r="BA37" s="28">
        <v>123.6</v>
      </c>
      <c r="BB37" s="28">
        <v>122.70376081809525</v>
      </c>
      <c r="BC37" s="28">
        <v>123.8</v>
      </c>
      <c r="BD37" s="21"/>
      <c r="BE37" s="28">
        <v>125.5</v>
      </c>
      <c r="BF37" s="28">
        <v>129.4</v>
      </c>
      <c r="BG37" s="28"/>
      <c r="BH37" s="27"/>
      <c r="BI37" s="107"/>
    </row>
    <row r="38" spans="1:61" x14ac:dyDescent="0.25">
      <c r="A38" s="24" t="s">
        <v>35</v>
      </c>
      <c r="B38" s="21"/>
      <c r="C38" s="21"/>
      <c r="D38" s="21"/>
      <c r="E38" s="21"/>
      <c r="F38" s="28">
        <v>105.6</v>
      </c>
      <c r="G38" s="21"/>
      <c r="H38" s="21"/>
      <c r="I38" s="21"/>
      <c r="J38" s="21"/>
      <c r="K38" s="28">
        <v>106.2</v>
      </c>
      <c r="L38" s="21"/>
      <c r="M38" s="21"/>
      <c r="N38" s="21"/>
      <c r="O38" s="21"/>
      <c r="P38" s="28">
        <v>110</v>
      </c>
      <c r="Q38" s="21"/>
      <c r="R38" s="21"/>
      <c r="S38" s="21"/>
      <c r="T38" s="21"/>
      <c r="U38" s="28">
        <v>115.1</v>
      </c>
      <c r="V38" s="21"/>
      <c r="W38" s="21"/>
      <c r="X38" s="21"/>
      <c r="Y38" s="21"/>
      <c r="Z38" s="28">
        <v>113.2</v>
      </c>
      <c r="AA38" s="21"/>
      <c r="AB38" s="21"/>
      <c r="AC38" s="21"/>
      <c r="AD38" s="21"/>
      <c r="AE38" s="28">
        <v>113.3</v>
      </c>
      <c r="AF38" s="21"/>
      <c r="AG38" s="21"/>
      <c r="AH38" s="21"/>
      <c r="AI38" s="21"/>
      <c r="AJ38" s="28">
        <v>114.5</v>
      </c>
      <c r="AK38" s="21"/>
      <c r="AL38" s="21"/>
      <c r="AM38" s="21"/>
      <c r="AN38" s="21"/>
      <c r="AO38" s="28">
        <v>115.7</v>
      </c>
      <c r="AP38" s="21"/>
      <c r="AQ38" s="21"/>
      <c r="AR38" s="21"/>
      <c r="AS38" s="21"/>
      <c r="AT38" s="28">
        <v>115.7</v>
      </c>
      <c r="AU38" s="21"/>
      <c r="AV38" s="21"/>
      <c r="AW38" s="21"/>
      <c r="AX38" s="21"/>
      <c r="AY38" s="28">
        <v>116</v>
      </c>
      <c r="AZ38" s="21"/>
      <c r="BA38" s="21"/>
      <c r="BB38" s="21"/>
      <c r="BC38" s="21"/>
      <c r="BD38" s="28">
        <v>122.5</v>
      </c>
      <c r="BE38" s="107"/>
      <c r="BF38" s="107"/>
      <c r="BG38" s="107"/>
      <c r="BH38" s="107"/>
      <c r="BI38" s="27"/>
    </row>
    <row r="39" spans="1:61" ht="18" x14ac:dyDescent="0.25">
      <c r="A39" s="74" t="s">
        <v>60</v>
      </c>
      <c r="B39" s="38"/>
      <c r="C39" s="38"/>
      <c r="D39" s="38"/>
      <c r="E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50" spans="1:66" collapsed="1" x14ac:dyDescent="0.25"/>
    <row r="51" spans="1:66" hidden="1" outlineLevel="1" x14ac:dyDescent="0.25">
      <c r="A51" s="126"/>
      <c r="B51" s="132">
        <v>2011</v>
      </c>
      <c r="C51" s="132"/>
      <c r="D51" s="132"/>
      <c r="E51" s="133"/>
      <c r="F51" s="134"/>
      <c r="G51" s="136">
        <v>2012</v>
      </c>
      <c r="H51" s="137"/>
      <c r="I51" s="137"/>
      <c r="J51" s="138"/>
      <c r="K51" s="125"/>
      <c r="L51" s="129">
        <v>2013</v>
      </c>
      <c r="M51" s="129"/>
      <c r="N51" s="129"/>
      <c r="O51" s="130"/>
      <c r="P51" s="122"/>
      <c r="Q51" s="124">
        <v>2014</v>
      </c>
      <c r="R51" s="124"/>
      <c r="S51" s="124"/>
      <c r="T51" s="125"/>
      <c r="U51" s="122"/>
      <c r="V51" s="124">
        <v>2015</v>
      </c>
      <c r="W51" s="124"/>
      <c r="X51" s="124"/>
      <c r="Y51" s="125"/>
      <c r="Z51" s="122"/>
      <c r="AA51" s="124">
        <v>2016</v>
      </c>
      <c r="AB51" s="124"/>
      <c r="AC51" s="124"/>
      <c r="AD51" s="125"/>
      <c r="AE51" s="122"/>
      <c r="AF51" s="124">
        <v>2017</v>
      </c>
      <c r="AG51" s="124"/>
      <c r="AH51" s="124"/>
      <c r="AI51" s="125"/>
      <c r="AJ51" s="122"/>
      <c r="AK51" s="140">
        <v>2018</v>
      </c>
      <c r="AL51" s="129"/>
      <c r="AM51" s="129"/>
      <c r="AN51" s="130"/>
      <c r="AO51" s="122"/>
      <c r="AP51" s="140">
        <v>2019</v>
      </c>
      <c r="AQ51" s="129"/>
      <c r="AR51" s="129"/>
      <c r="AS51" s="130"/>
      <c r="AT51" s="122"/>
      <c r="AU51" s="124">
        <v>2020</v>
      </c>
      <c r="AV51" s="124"/>
      <c r="AW51" s="124"/>
      <c r="AX51" s="125"/>
      <c r="AY51" s="122"/>
      <c r="AZ51" s="124">
        <v>2021</v>
      </c>
      <c r="BA51" s="124"/>
      <c r="BB51" s="124"/>
      <c r="BC51" s="125"/>
      <c r="BD51" s="122"/>
      <c r="BE51" s="124">
        <v>2022</v>
      </c>
      <c r="BF51" s="124"/>
      <c r="BG51" s="124"/>
      <c r="BH51" s="125"/>
      <c r="BI51" s="122">
        <v>2022</v>
      </c>
      <c r="BJ51" s="124">
        <v>2023</v>
      </c>
      <c r="BK51" s="124"/>
      <c r="BL51" s="124"/>
      <c r="BM51" s="125"/>
      <c r="BN51" s="148">
        <v>2023</v>
      </c>
    </row>
    <row r="52" spans="1:66" hidden="1" outlineLevel="1" x14ac:dyDescent="0.25">
      <c r="A52" s="127"/>
      <c r="B52" s="14" t="s">
        <v>0</v>
      </c>
      <c r="C52" s="14" t="s">
        <v>1</v>
      </c>
      <c r="D52" s="14" t="s">
        <v>2</v>
      </c>
      <c r="E52" s="14" t="s">
        <v>3</v>
      </c>
      <c r="F52" s="135"/>
      <c r="G52" s="15" t="s">
        <v>0</v>
      </c>
      <c r="H52" s="15" t="s">
        <v>1</v>
      </c>
      <c r="I52" s="15" t="s">
        <v>2</v>
      </c>
      <c r="J52" s="15" t="s">
        <v>3</v>
      </c>
      <c r="K52" s="128"/>
      <c r="L52" s="15" t="s">
        <v>0</v>
      </c>
      <c r="M52" s="15" t="s">
        <v>1</v>
      </c>
      <c r="N52" s="15" t="s">
        <v>2</v>
      </c>
      <c r="O52" s="15" t="s">
        <v>3</v>
      </c>
      <c r="P52" s="128"/>
      <c r="Q52" s="14" t="s">
        <v>0</v>
      </c>
      <c r="R52" s="14" t="s">
        <v>1</v>
      </c>
      <c r="S52" s="14" t="s">
        <v>2</v>
      </c>
      <c r="T52" s="14" t="s">
        <v>3</v>
      </c>
      <c r="U52" s="128"/>
      <c r="V52" s="14" t="s">
        <v>0</v>
      </c>
      <c r="W52" s="14" t="s">
        <v>1</v>
      </c>
      <c r="X52" s="14" t="s">
        <v>2</v>
      </c>
      <c r="Y52" s="14" t="s">
        <v>3</v>
      </c>
      <c r="Z52" s="128"/>
      <c r="AA52" s="14" t="s">
        <v>0</v>
      </c>
      <c r="AB52" s="14" t="s">
        <v>1</v>
      </c>
      <c r="AC52" s="14" t="s">
        <v>2</v>
      </c>
      <c r="AD52" s="14" t="s">
        <v>3</v>
      </c>
      <c r="AE52" s="128"/>
      <c r="AF52" s="14" t="s">
        <v>0</v>
      </c>
      <c r="AG52" s="14" t="s">
        <v>1</v>
      </c>
      <c r="AH52" s="14" t="s">
        <v>2</v>
      </c>
      <c r="AI52" s="14" t="s">
        <v>3</v>
      </c>
      <c r="AJ52" s="123"/>
      <c r="AK52" s="14" t="s">
        <v>0</v>
      </c>
      <c r="AL52" s="14" t="s">
        <v>1</v>
      </c>
      <c r="AM52" s="14" t="s">
        <v>2</v>
      </c>
      <c r="AN52" s="14" t="s">
        <v>3</v>
      </c>
      <c r="AO52" s="123"/>
      <c r="AP52" s="14" t="s">
        <v>0</v>
      </c>
      <c r="AQ52" s="14" t="s">
        <v>1</v>
      </c>
      <c r="AR52" s="14" t="s">
        <v>2</v>
      </c>
      <c r="AS52" s="14" t="s">
        <v>3</v>
      </c>
      <c r="AT52" s="123"/>
      <c r="AU52" s="14" t="s">
        <v>0</v>
      </c>
      <c r="AV52" s="14" t="s">
        <v>1</v>
      </c>
      <c r="AW52" s="14" t="s">
        <v>2</v>
      </c>
      <c r="AX52" s="14" t="s">
        <v>3</v>
      </c>
      <c r="AY52" s="128"/>
      <c r="AZ52" s="14" t="s">
        <v>0</v>
      </c>
      <c r="BA52" s="14" t="s">
        <v>1</v>
      </c>
      <c r="BB52" s="14" t="s">
        <v>2</v>
      </c>
      <c r="BC52" s="14" t="s">
        <v>3</v>
      </c>
      <c r="BD52" s="128"/>
      <c r="BE52" s="14" t="s">
        <v>0</v>
      </c>
      <c r="BF52" s="14" t="s">
        <v>1</v>
      </c>
      <c r="BG52" s="14" t="s">
        <v>2</v>
      </c>
      <c r="BH52" s="14" t="s">
        <v>3</v>
      </c>
      <c r="BI52" s="123"/>
      <c r="BJ52" s="106" t="s">
        <v>0</v>
      </c>
      <c r="BK52" s="106" t="s">
        <v>1</v>
      </c>
      <c r="BL52" s="106" t="s">
        <v>2</v>
      </c>
      <c r="BM52" s="106" t="s">
        <v>3</v>
      </c>
      <c r="BN52" s="149"/>
    </row>
    <row r="53" spans="1:66" hidden="1" outlineLevel="1" x14ac:dyDescent="0.25">
      <c r="A53" s="39" t="s">
        <v>11</v>
      </c>
      <c r="B53" s="9">
        <v>45.116540899999997</v>
      </c>
      <c r="C53" s="9">
        <v>49.972533200000001</v>
      </c>
      <c r="D53" s="9">
        <v>51.213472299999999</v>
      </c>
      <c r="E53" s="9">
        <v>54.8032258</v>
      </c>
      <c r="F53" s="9"/>
      <c r="G53" s="9">
        <v>53.781621800000003</v>
      </c>
      <c r="H53" s="9">
        <v>56.695939099999997</v>
      </c>
      <c r="I53" s="9">
        <v>60.174704599999998</v>
      </c>
      <c r="J53" s="9">
        <v>64.488814000000005</v>
      </c>
      <c r="K53" s="9"/>
      <c r="L53" s="9">
        <v>63.698984699999997</v>
      </c>
      <c r="M53" s="9">
        <v>66.915722200000005</v>
      </c>
      <c r="N53" s="9">
        <v>68.935174200000006</v>
      </c>
      <c r="O53" s="9">
        <v>73.139397000000002</v>
      </c>
      <c r="P53" s="9"/>
      <c r="Q53" s="9">
        <v>67.384262800000002</v>
      </c>
      <c r="R53" s="9">
        <v>71.911884099999995</v>
      </c>
      <c r="S53" s="9">
        <v>69.575282900000005</v>
      </c>
      <c r="T53" s="9">
        <v>64.471911800000001</v>
      </c>
      <c r="U53" s="9"/>
      <c r="V53" s="9">
        <v>56.4359325</v>
      </c>
      <c r="W53" s="9">
        <v>65.062618999999998</v>
      </c>
      <c r="X53" s="9">
        <v>66.558842200000001</v>
      </c>
      <c r="Y53" s="9">
        <v>67.0553192</v>
      </c>
      <c r="Z53" s="9"/>
      <c r="AA53" s="9">
        <v>66.1633298</v>
      </c>
      <c r="AB53" s="9">
        <v>75.896882899999994</v>
      </c>
      <c r="AC53" s="9">
        <v>80.224849300000002</v>
      </c>
      <c r="AD53" s="9">
        <v>85.584062599999996</v>
      </c>
      <c r="AE53" s="9"/>
      <c r="AF53" s="9">
        <v>81.585748699999996</v>
      </c>
      <c r="AG53" s="9">
        <v>92.432336399999997</v>
      </c>
      <c r="AH53" s="9">
        <v>98.359330099999994</v>
      </c>
      <c r="AI53" s="9">
        <v>100.0190142</v>
      </c>
      <c r="AJ53" s="9"/>
      <c r="AK53" s="9">
        <v>94.841727199999994</v>
      </c>
      <c r="AL53" s="9">
        <v>98.631306199999997</v>
      </c>
      <c r="AM53" s="9">
        <v>100.8955718</v>
      </c>
      <c r="AN53" s="9">
        <v>106.3472787</v>
      </c>
      <c r="AO53" s="9"/>
      <c r="AP53" s="9">
        <v>100.50271650000001</v>
      </c>
      <c r="AQ53" s="9">
        <v>111.41564339999999</v>
      </c>
      <c r="AR53" s="9">
        <v>115.3396205</v>
      </c>
      <c r="AS53" s="9">
        <v>118.065417</v>
      </c>
      <c r="AT53" s="9"/>
      <c r="AU53" s="9">
        <v>114.2004862</v>
      </c>
      <c r="AV53" s="9">
        <v>138.311677</v>
      </c>
      <c r="AW53" s="9">
        <v>148.0329543</v>
      </c>
      <c r="AX53" s="9">
        <v>147.3375221</v>
      </c>
      <c r="AY53" s="9"/>
      <c r="AZ53" s="9">
        <v>141.81961749999999</v>
      </c>
      <c r="BA53" s="9">
        <v>153.0772029</v>
      </c>
      <c r="BB53" s="9">
        <v>157.8454471</v>
      </c>
      <c r="BC53" s="9">
        <v>156.9082616</v>
      </c>
      <c r="BD53" s="9"/>
      <c r="BE53" s="9">
        <v>154.26271585069</v>
      </c>
      <c r="BF53" s="9">
        <v>183.44114124508999</v>
      </c>
      <c r="BG53" s="9">
        <v>207.80656935321002</v>
      </c>
      <c r="BH53" s="9">
        <v>227.38145858727</v>
      </c>
      <c r="BJ53" s="9">
        <v>215.0349622793</v>
      </c>
      <c r="BK53" s="9">
        <v>224.76796145271999</v>
      </c>
      <c r="BL53" s="9">
        <v>230.1658368672</v>
      </c>
      <c r="BM53" s="9"/>
    </row>
    <row r="54" spans="1:66" hidden="1" outlineLevel="1" x14ac:dyDescent="0.25"/>
    <row r="55" spans="1:66" hidden="1" outlineLevel="1" x14ac:dyDescent="0.25">
      <c r="A55" s="126"/>
      <c r="B55" s="132">
        <v>2011</v>
      </c>
      <c r="C55" s="132"/>
      <c r="D55" s="132"/>
      <c r="E55" s="133"/>
      <c r="F55" s="134"/>
      <c r="G55" s="136">
        <v>2012</v>
      </c>
      <c r="H55" s="137"/>
      <c r="I55" s="137"/>
      <c r="J55" s="138"/>
      <c r="K55" s="125"/>
      <c r="L55" s="129">
        <v>2013</v>
      </c>
      <c r="M55" s="129"/>
      <c r="N55" s="129"/>
      <c r="O55" s="130"/>
      <c r="P55" s="122"/>
      <c r="Q55" s="124">
        <v>2014</v>
      </c>
      <c r="R55" s="124"/>
      <c r="S55" s="124"/>
      <c r="T55" s="125"/>
      <c r="U55" s="122"/>
      <c r="V55" s="124">
        <v>2015</v>
      </c>
      <c r="W55" s="124"/>
      <c r="X55" s="124"/>
      <c r="Y55" s="125"/>
      <c r="Z55" s="122"/>
      <c r="AA55" s="124">
        <v>2016</v>
      </c>
      <c r="AB55" s="124"/>
      <c r="AC55" s="124"/>
      <c r="AD55" s="125"/>
      <c r="AE55" s="122"/>
      <c r="AF55" s="124">
        <v>2017</v>
      </c>
      <c r="AG55" s="124"/>
      <c r="AH55" s="124"/>
      <c r="AI55" s="125"/>
      <c r="AJ55" s="122"/>
      <c r="AK55" s="140">
        <v>2018</v>
      </c>
      <c r="AL55" s="129"/>
      <c r="AM55" s="129"/>
      <c r="AN55" s="130"/>
      <c r="AO55" s="122"/>
      <c r="AP55" s="140">
        <v>2019</v>
      </c>
      <c r="AQ55" s="129"/>
      <c r="AR55" s="129"/>
      <c r="AS55" s="130"/>
      <c r="AT55" s="122"/>
      <c r="AU55" s="124">
        <v>2020</v>
      </c>
      <c r="AV55" s="124"/>
      <c r="AW55" s="124"/>
      <c r="AX55" s="125"/>
      <c r="AY55" s="122"/>
      <c r="AZ55" s="124">
        <v>2021</v>
      </c>
      <c r="BA55" s="124"/>
      <c r="BB55" s="124"/>
      <c r="BC55" s="125"/>
      <c r="BD55" s="122"/>
      <c r="BE55" s="124">
        <v>2022</v>
      </c>
      <c r="BF55" s="124"/>
      <c r="BG55" s="124"/>
      <c r="BH55" s="125"/>
      <c r="BI55" s="122">
        <v>2022</v>
      </c>
      <c r="BJ55" s="124">
        <v>2023</v>
      </c>
      <c r="BK55" s="124"/>
      <c r="BL55" s="124"/>
      <c r="BM55" s="125"/>
      <c r="BN55" s="148">
        <v>2023</v>
      </c>
    </row>
    <row r="56" spans="1:66" hidden="1" outlineLevel="1" x14ac:dyDescent="0.25">
      <c r="A56" s="127"/>
      <c r="B56" s="14" t="s">
        <v>0</v>
      </c>
      <c r="C56" s="14" t="s">
        <v>1</v>
      </c>
      <c r="D56" s="14" t="s">
        <v>2</v>
      </c>
      <c r="E56" s="14" t="s">
        <v>3</v>
      </c>
      <c r="F56" s="135"/>
      <c r="G56" s="15" t="s">
        <v>0</v>
      </c>
      <c r="H56" s="15" t="s">
        <v>1</v>
      </c>
      <c r="I56" s="15" t="s">
        <v>2</v>
      </c>
      <c r="J56" s="15" t="s">
        <v>3</v>
      </c>
      <c r="K56" s="128"/>
      <c r="L56" s="15" t="s">
        <v>0</v>
      </c>
      <c r="M56" s="15" t="s">
        <v>1</v>
      </c>
      <c r="N56" s="15" t="s">
        <v>2</v>
      </c>
      <c r="O56" s="15" t="s">
        <v>3</v>
      </c>
      <c r="P56" s="128"/>
      <c r="Q56" s="14" t="s">
        <v>0</v>
      </c>
      <c r="R56" s="14" t="s">
        <v>1</v>
      </c>
      <c r="S56" s="14" t="s">
        <v>2</v>
      </c>
      <c r="T56" s="14" t="s">
        <v>3</v>
      </c>
      <c r="U56" s="128"/>
      <c r="V56" s="14" t="s">
        <v>0</v>
      </c>
      <c r="W56" s="14" t="s">
        <v>1</v>
      </c>
      <c r="X56" s="14" t="s">
        <v>2</v>
      </c>
      <c r="Y56" s="14" t="s">
        <v>3</v>
      </c>
      <c r="Z56" s="128"/>
      <c r="AA56" s="14" t="s">
        <v>0</v>
      </c>
      <c r="AB56" s="14" t="s">
        <v>1</v>
      </c>
      <c r="AC56" s="14" t="s">
        <v>2</v>
      </c>
      <c r="AD56" s="14" t="s">
        <v>3</v>
      </c>
      <c r="AE56" s="128"/>
      <c r="AF56" s="14" t="s">
        <v>0</v>
      </c>
      <c r="AG56" s="14" t="s">
        <v>1</v>
      </c>
      <c r="AH56" s="14" t="s">
        <v>2</v>
      </c>
      <c r="AI56" s="14" t="s">
        <v>3</v>
      </c>
      <c r="AJ56" s="123"/>
      <c r="AK56" s="14" t="s">
        <v>0</v>
      </c>
      <c r="AL56" s="14" t="s">
        <v>1</v>
      </c>
      <c r="AM56" s="14" t="s">
        <v>2</v>
      </c>
      <c r="AN56" s="14" t="s">
        <v>3</v>
      </c>
      <c r="AO56" s="123"/>
      <c r="AP56" s="14" t="s">
        <v>0</v>
      </c>
      <c r="AQ56" s="14" t="s">
        <v>1</v>
      </c>
      <c r="AR56" s="14" t="s">
        <v>2</v>
      </c>
      <c r="AS56" s="14" t="s">
        <v>3</v>
      </c>
      <c r="AT56" s="123"/>
      <c r="AU56" s="14" t="s">
        <v>0</v>
      </c>
      <c r="AV56" s="14" t="s">
        <v>1</v>
      </c>
      <c r="AW56" s="14" t="s">
        <v>2</v>
      </c>
      <c r="AX56" s="14" t="s">
        <v>3</v>
      </c>
      <c r="AY56" s="128"/>
      <c r="AZ56" s="14" t="s">
        <v>0</v>
      </c>
      <c r="BA56" s="14" t="s">
        <v>1</v>
      </c>
      <c r="BB56" s="14" t="s">
        <v>2</v>
      </c>
      <c r="BC56" s="14" t="s">
        <v>3</v>
      </c>
      <c r="BD56" s="128"/>
      <c r="BE56" s="14" t="s">
        <v>0</v>
      </c>
      <c r="BF56" s="14" t="s">
        <v>1</v>
      </c>
      <c r="BG56" s="14" t="s">
        <v>2</v>
      </c>
      <c r="BH56" s="14" t="s">
        <v>3</v>
      </c>
      <c r="BI56" s="123"/>
      <c r="BJ56" s="106" t="s">
        <v>0</v>
      </c>
      <c r="BK56" s="106" t="s">
        <v>1</v>
      </c>
      <c r="BL56" s="106" t="s">
        <v>2</v>
      </c>
      <c r="BM56" s="106" t="s">
        <v>3</v>
      </c>
      <c r="BN56" s="149"/>
    </row>
    <row r="57" spans="1:66" hidden="1" outlineLevel="1" x14ac:dyDescent="0.25">
      <c r="A57" s="39" t="s">
        <v>12</v>
      </c>
      <c r="B57" s="9">
        <v>51.159390000000002</v>
      </c>
      <c r="C57" s="9">
        <v>56.319557199999998</v>
      </c>
      <c r="D57" s="9">
        <v>58.722178300000003</v>
      </c>
      <c r="E57" s="9">
        <v>62.1253271</v>
      </c>
      <c r="F57" s="9"/>
      <c r="G57" s="9">
        <v>62.557523400000001</v>
      </c>
      <c r="H57" s="9">
        <v>67.2481516</v>
      </c>
      <c r="I57" s="9">
        <v>71.103476599999993</v>
      </c>
      <c r="J57" s="9">
        <v>77.460565299999999</v>
      </c>
      <c r="K57" s="9"/>
      <c r="L57" s="9">
        <v>76.365408099999996</v>
      </c>
      <c r="M57" s="9">
        <v>82.213872600000002</v>
      </c>
      <c r="N57" s="9">
        <v>84.283806400000003</v>
      </c>
      <c r="O57" s="9">
        <v>90.962666200000001</v>
      </c>
      <c r="P57" s="9"/>
      <c r="Q57" s="9">
        <v>83.651459000000003</v>
      </c>
      <c r="R57" s="9">
        <v>91.440500400000005</v>
      </c>
      <c r="S57" s="9">
        <v>86.064485300000001</v>
      </c>
      <c r="T57" s="9">
        <v>82.386384100000001</v>
      </c>
      <c r="U57" s="9"/>
      <c r="V57" s="9">
        <v>72.585889499999993</v>
      </c>
      <c r="W57" s="9">
        <v>78.9839676</v>
      </c>
      <c r="X57" s="9">
        <v>81.119473299999996</v>
      </c>
      <c r="Y57" s="9">
        <v>82.267222200000006</v>
      </c>
      <c r="Z57" s="9"/>
      <c r="AA57" s="9">
        <v>85.043329400000005</v>
      </c>
      <c r="AB57" s="9">
        <v>99.373206999999994</v>
      </c>
      <c r="AC57" s="9">
        <v>106.6704529</v>
      </c>
      <c r="AD57" s="9">
        <v>115.4440558</v>
      </c>
      <c r="AE57" s="9"/>
      <c r="AF57" s="9">
        <v>115.8410736</v>
      </c>
      <c r="AG57" s="9">
        <v>128.0388667</v>
      </c>
      <c r="AH57" s="9">
        <v>136.28679579999999</v>
      </c>
      <c r="AI57" s="9">
        <v>142.8591026</v>
      </c>
      <c r="AJ57" s="9"/>
      <c r="AK57" s="9">
        <v>140.3393336</v>
      </c>
      <c r="AL57" s="9">
        <v>146.72137770000001</v>
      </c>
      <c r="AM57" s="9">
        <v>147.22254620000001</v>
      </c>
      <c r="AN57" s="9">
        <v>154.57627450000001</v>
      </c>
      <c r="AO57" s="9"/>
      <c r="AP57" s="9">
        <v>154.8559582</v>
      </c>
      <c r="AQ57" s="9">
        <v>166.0363074</v>
      </c>
      <c r="AR57" s="9">
        <v>172.895206</v>
      </c>
      <c r="AS57" s="9">
        <v>181.76811749999999</v>
      </c>
      <c r="AT57" s="9"/>
      <c r="AU57" s="9">
        <v>179.42953230000001</v>
      </c>
      <c r="AV57" s="9">
        <v>204.4160794</v>
      </c>
      <c r="AW57" s="9">
        <v>215.9183299</v>
      </c>
      <c r="AX57" s="9">
        <v>219.1042721</v>
      </c>
      <c r="AY57" s="9"/>
      <c r="AZ57" s="9">
        <v>213.3821982</v>
      </c>
      <c r="BA57" s="9">
        <v>229.03124500000001</v>
      </c>
      <c r="BB57" s="9">
        <v>241.1409438</v>
      </c>
      <c r="BC57" s="9">
        <v>253.18831520000001</v>
      </c>
      <c r="BD57" s="9"/>
      <c r="BE57" s="9">
        <v>231.73682411298</v>
      </c>
      <c r="BF57" s="9">
        <v>276.77154084878998</v>
      </c>
      <c r="BG57" s="9">
        <v>302.09265224376998</v>
      </c>
      <c r="BH57" s="9">
        <v>335.50936130764006</v>
      </c>
      <c r="BJ57" s="9">
        <v>311.32757568555002</v>
      </c>
      <c r="BK57" s="9">
        <v>336.56644994961999</v>
      </c>
      <c r="BL57" s="9">
        <v>350.95538361850998</v>
      </c>
      <c r="BM57" s="9"/>
    </row>
    <row r="58" spans="1:66" hidden="1" outlineLevel="1" x14ac:dyDescent="0.25"/>
    <row r="59" spans="1:66" hidden="1" outlineLevel="1" x14ac:dyDescent="0.25">
      <c r="A59" s="126"/>
      <c r="B59" s="132">
        <v>2011</v>
      </c>
      <c r="C59" s="132"/>
      <c r="D59" s="132"/>
      <c r="E59" s="133"/>
      <c r="F59" s="134"/>
      <c r="G59" s="136">
        <v>2012</v>
      </c>
      <c r="H59" s="137"/>
      <c r="I59" s="137"/>
      <c r="J59" s="138"/>
      <c r="K59" s="125"/>
      <c r="L59" s="129">
        <v>2013</v>
      </c>
      <c r="M59" s="129"/>
      <c r="N59" s="129"/>
      <c r="O59" s="130"/>
      <c r="P59" s="122"/>
      <c r="Q59" s="124">
        <v>2014</v>
      </c>
      <c r="R59" s="124"/>
      <c r="S59" s="124"/>
      <c r="T59" s="125"/>
      <c r="U59" s="122"/>
      <c r="V59" s="124">
        <v>2015</v>
      </c>
      <c r="W59" s="124"/>
      <c r="X59" s="124"/>
      <c r="Y59" s="125"/>
      <c r="Z59" s="122"/>
      <c r="AA59" s="124">
        <v>2016</v>
      </c>
      <c r="AB59" s="124"/>
      <c r="AC59" s="124"/>
      <c r="AD59" s="125"/>
      <c r="AE59" s="122"/>
      <c r="AF59" s="124">
        <v>2017</v>
      </c>
      <c r="AG59" s="124"/>
      <c r="AH59" s="124"/>
      <c r="AI59" s="125"/>
      <c r="AJ59" s="122"/>
      <c r="AK59" s="140">
        <v>2018</v>
      </c>
      <c r="AL59" s="129"/>
      <c r="AM59" s="129"/>
      <c r="AN59" s="130"/>
      <c r="AO59" s="122"/>
      <c r="AP59" s="140">
        <v>2019</v>
      </c>
      <c r="AQ59" s="129"/>
      <c r="AR59" s="129"/>
      <c r="AS59" s="130"/>
      <c r="AT59" s="122"/>
      <c r="AU59" s="124">
        <v>2020</v>
      </c>
      <c r="AV59" s="124"/>
      <c r="AW59" s="124"/>
      <c r="AX59" s="125"/>
      <c r="AY59" s="122"/>
      <c r="AZ59" s="124">
        <v>2021</v>
      </c>
      <c r="BA59" s="124"/>
      <c r="BB59" s="124"/>
      <c r="BC59" s="125"/>
      <c r="BD59" s="122"/>
      <c r="BE59" s="124">
        <v>2022</v>
      </c>
      <c r="BF59" s="124"/>
      <c r="BG59" s="124"/>
      <c r="BH59" s="125"/>
      <c r="BI59" s="122">
        <v>2022</v>
      </c>
      <c r="BJ59" s="124">
        <v>2023</v>
      </c>
      <c r="BK59" s="124"/>
      <c r="BL59" s="124"/>
      <c r="BM59" s="125"/>
      <c r="BN59" s="148">
        <v>2023</v>
      </c>
    </row>
    <row r="60" spans="1:66" hidden="1" outlineLevel="1" x14ac:dyDescent="0.25">
      <c r="A60" s="127"/>
      <c r="B60" s="14" t="s">
        <v>0</v>
      </c>
      <c r="C60" s="14" t="s">
        <v>1</v>
      </c>
      <c r="D60" s="14" t="s">
        <v>2</v>
      </c>
      <c r="E60" s="14" t="s">
        <v>3</v>
      </c>
      <c r="F60" s="135"/>
      <c r="G60" s="15" t="s">
        <v>0</v>
      </c>
      <c r="H60" s="15" t="s">
        <v>1</v>
      </c>
      <c r="I60" s="15" t="s">
        <v>2</v>
      </c>
      <c r="J60" s="15" t="s">
        <v>3</v>
      </c>
      <c r="K60" s="128"/>
      <c r="L60" s="15" t="s">
        <v>0</v>
      </c>
      <c r="M60" s="15" t="s">
        <v>1</v>
      </c>
      <c r="N60" s="15" t="s">
        <v>2</v>
      </c>
      <c r="O60" s="15" t="s">
        <v>3</v>
      </c>
      <c r="P60" s="128"/>
      <c r="Q60" s="14" t="s">
        <v>0</v>
      </c>
      <c r="R60" s="14" t="s">
        <v>1</v>
      </c>
      <c r="S60" s="14" t="s">
        <v>2</v>
      </c>
      <c r="T60" s="14" t="s">
        <v>3</v>
      </c>
      <c r="U60" s="128"/>
      <c r="V60" s="14" t="s">
        <v>0</v>
      </c>
      <c r="W60" s="14" t="s">
        <v>1</v>
      </c>
      <c r="X60" s="14" t="s">
        <v>2</v>
      </c>
      <c r="Y60" s="14" t="s">
        <v>3</v>
      </c>
      <c r="Z60" s="128"/>
      <c r="AA60" s="14" t="s">
        <v>0</v>
      </c>
      <c r="AB60" s="14" t="s">
        <v>1</v>
      </c>
      <c r="AC60" s="14" t="s">
        <v>2</v>
      </c>
      <c r="AD60" s="14" t="s">
        <v>3</v>
      </c>
      <c r="AE60" s="128"/>
      <c r="AF60" s="14" t="s">
        <v>0</v>
      </c>
      <c r="AG60" s="14" t="s">
        <v>1</v>
      </c>
      <c r="AH60" s="14" t="s">
        <v>2</v>
      </c>
      <c r="AI60" s="14" t="s">
        <v>3</v>
      </c>
      <c r="AJ60" s="123"/>
      <c r="AK60" s="14" t="s">
        <v>0</v>
      </c>
      <c r="AL60" s="14" t="s">
        <v>1</v>
      </c>
      <c r="AM60" s="14" t="s">
        <v>2</v>
      </c>
      <c r="AN60" s="14" t="s">
        <v>3</v>
      </c>
      <c r="AO60" s="123"/>
      <c r="AP60" s="14" t="s">
        <v>0</v>
      </c>
      <c r="AQ60" s="14" t="s">
        <v>1</v>
      </c>
      <c r="AR60" s="14" t="s">
        <v>2</v>
      </c>
      <c r="AS60" s="14" t="s">
        <v>3</v>
      </c>
      <c r="AT60" s="123"/>
      <c r="AU60" s="14" t="s">
        <v>0</v>
      </c>
      <c r="AV60" s="14" t="s">
        <v>1</v>
      </c>
      <c r="AW60" s="14" t="s">
        <v>2</v>
      </c>
      <c r="AX60" s="14" t="s">
        <v>3</v>
      </c>
      <c r="AY60" s="128"/>
      <c r="AZ60" s="14" t="s">
        <v>0</v>
      </c>
      <c r="BA60" s="14" t="s">
        <v>1</v>
      </c>
      <c r="BB60" s="14" t="s">
        <v>2</v>
      </c>
      <c r="BC60" s="14" t="s">
        <v>3</v>
      </c>
      <c r="BD60" s="128"/>
      <c r="BE60" s="14" t="s">
        <v>0</v>
      </c>
      <c r="BF60" s="14" t="s">
        <v>1</v>
      </c>
      <c r="BG60" s="14" t="s">
        <v>2</v>
      </c>
      <c r="BH60" s="14" t="s">
        <v>3</v>
      </c>
      <c r="BI60" s="123"/>
      <c r="BJ60" s="106" t="s">
        <v>0</v>
      </c>
      <c r="BK60" s="106" t="s">
        <v>1</v>
      </c>
      <c r="BL60" s="106" t="s">
        <v>2</v>
      </c>
      <c r="BM60" s="106" t="s">
        <v>3</v>
      </c>
      <c r="BN60" s="149"/>
    </row>
    <row r="61" spans="1:66" hidden="1" outlineLevel="1" x14ac:dyDescent="0.25">
      <c r="A61" s="39" t="s">
        <v>13</v>
      </c>
      <c r="B61" s="9">
        <v>66.647690400000002</v>
      </c>
      <c r="C61" s="9">
        <v>73.063941499999999</v>
      </c>
      <c r="D61" s="9">
        <v>76.499890699999995</v>
      </c>
      <c r="E61" s="9">
        <v>79.527796800000004</v>
      </c>
      <c r="F61" s="9"/>
      <c r="G61" s="9">
        <v>80.950070400000001</v>
      </c>
      <c r="H61" s="9">
        <v>88.367904300000006</v>
      </c>
      <c r="I61" s="9">
        <v>94.593385400000003</v>
      </c>
      <c r="J61" s="9">
        <v>98.482856600000005</v>
      </c>
      <c r="K61" s="9"/>
      <c r="L61" s="9">
        <v>98.990979400000001</v>
      </c>
      <c r="M61" s="9">
        <v>107.9938935</v>
      </c>
      <c r="N61" s="9">
        <v>113.3241506</v>
      </c>
      <c r="O61" s="9">
        <v>120.9034444</v>
      </c>
      <c r="P61" s="9"/>
      <c r="Q61" s="9">
        <v>118.6637705</v>
      </c>
      <c r="R61" s="9">
        <v>125.2089847</v>
      </c>
      <c r="S61" s="9">
        <v>123.38216629999999</v>
      </c>
      <c r="T61" s="9">
        <v>124.5443538</v>
      </c>
      <c r="U61" s="9"/>
      <c r="V61" s="9">
        <v>119.7523856</v>
      </c>
      <c r="W61" s="9">
        <v>125.77711239999999</v>
      </c>
      <c r="X61" s="9">
        <v>135.69486549999999</v>
      </c>
      <c r="Y61" s="9">
        <v>143.14299199999999</v>
      </c>
      <c r="Z61" s="9"/>
      <c r="AA61" s="9">
        <v>135.448610823</v>
      </c>
      <c r="AB61" s="9">
        <v>146.836383848</v>
      </c>
      <c r="AC61" s="9">
        <v>156.29935159999999</v>
      </c>
      <c r="AD61" s="9">
        <v>164.01743260000001</v>
      </c>
      <c r="AE61" s="9"/>
      <c r="AF61" s="9">
        <v>164.8859765</v>
      </c>
      <c r="AG61" s="9">
        <v>175.84493259999999</v>
      </c>
      <c r="AH61" s="9">
        <v>186.13324320000001</v>
      </c>
      <c r="AI61" s="9">
        <v>193.39063139999999</v>
      </c>
      <c r="AJ61" s="9"/>
      <c r="AK61" s="9">
        <v>192.7827585</v>
      </c>
      <c r="AL61" s="9">
        <v>196.3133478</v>
      </c>
      <c r="AM61" s="9">
        <v>197.75584699999999</v>
      </c>
      <c r="AN61" s="9">
        <v>204.07111119999999</v>
      </c>
      <c r="AO61" s="9"/>
      <c r="AP61" s="9">
        <v>203.35982079999999</v>
      </c>
      <c r="AQ61" s="9">
        <v>213.5014406</v>
      </c>
      <c r="AR61" s="9">
        <v>226.8417025</v>
      </c>
      <c r="AS61" s="9">
        <v>230.26057280000001</v>
      </c>
      <c r="AT61" s="9"/>
      <c r="AU61" s="9">
        <v>237.32468220000001</v>
      </c>
      <c r="AV61" s="9">
        <v>259.7853652</v>
      </c>
      <c r="AW61" s="9">
        <v>274.51233589999998</v>
      </c>
      <c r="AX61" s="9">
        <v>285.24883499999999</v>
      </c>
      <c r="AY61" s="9"/>
      <c r="AZ61" s="9">
        <v>281.40607970000002</v>
      </c>
      <c r="BA61" s="9">
        <v>303.67132989999999</v>
      </c>
      <c r="BB61" s="9">
        <v>319.07829120000002</v>
      </c>
      <c r="BC61" s="9">
        <v>339.77829839999998</v>
      </c>
      <c r="BD61" s="9"/>
      <c r="BE61" s="75">
        <v>308.01914444416002</v>
      </c>
      <c r="BF61" s="75">
        <v>360.13479401337003</v>
      </c>
      <c r="BG61" s="75">
        <v>406.98244399842997</v>
      </c>
      <c r="BH61" s="75">
        <v>443.72215301056997</v>
      </c>
      <c r="BJ61" s="75">
        <v>423.08303909526001</v>
      </c>
      <c r="BK61" s="75">
        <v>465.89353955168002</v>
      </c>
      <c r="BL61" s="75">
        <v>482.95972674301998</v>
      </c>
      <c r="BM61" s="75"/>
    </row>
    <row r="62" spans="1:66" hidden="1" outlineLevel="1" x14ac:dyDescent="0.25"/>
    <row r="63" spans="1:66" hidden="1" outlineLevel="1" x14ac:dyDescent="0.25">
      <c r="A63" s="126"/>
      <c r="B63" s="132">
        <v>2011</v>
      </c>
      <c r="C63" s="132"/>
      <c r="D63" s="132"/>
      <c r="E63" s="133"/>
      <c r="F63" s="134"/>
      <c r="G63" s="136">
        <v>2012</v>
      </c>
      <c r="H63" s="137"/>
      <c r="I63" s="137"/>
      <c r="J63" s="138"/>
      <c r="K63" s="125"/>
      <c r="L63" s="129">
        <v>2013</v>
      </c>
      <c r="M63" s="129"/>
      <c r="N63" s="129"/>
      <c r="O63" s="130"/>
      <c r="P63" s="122"/>
      <c r="Q63" s="124">
        <v>2014</v>
      </c>
      <c r="R63" s="124"/>
      <c r="S63" s="124"/>
      <c r="T63" s="125"/>
      <c r="U63" s="122"/>
      <c r="V63" s="124">
        <v>2015</v>
      </c>
      <c r="W63" s="124"/>
      <c r="X63" s="124"/>
      <c r="Y63" s="125"/>
      <c r="Z63" s="122"/>
      <c r="AA63" s="124">
        <v>2016</v>
      </c>
      <c r="AB63" s="124"/>
      <c r="AC63" s="124"/>
      <c r="AD63" s="125"/>
      <c r="AE63" s="122"/>
      <c r="AF63" s="124">
        <v>2017</v>
      </c>
      <c r="AG63" s="124"/>
      <c r="AH63" s="124"/>
      <c r="AI63" s="125"/>
      <c r="AJ63" s="122"/>
      <c r="AK63" s="124">
        <v>2018</v>
      </c>
      <c r="AL63" s="124"/>
      <c r="AM63" s="124"/>
      <c r="AN63" s="125"/>
      <c r="AO63" s="122"/>
      <c r="AP63" s="124">
        <v>2019</v>
      </c>
      <c r="AQ63" s="124"/>
      <c r="AR63" s="124"/>
      <c r="AS63" s="125"/>
      <c r="AT63" s="122"/>
      <c r="AU63" s="124">
        <v>2020</v>
      </c>
      <c r="AV63" s="124"/>
      <c r="AW63" s="124"/>
      <c r="AX63" s="125"/>
      <c r="AY63" s="122"/>
      <c r="AZ63" s="124">
        <v>2021</v>
      </c>
      <c r="BA63" s="124"/>
      <c r="BB63" s="124"/>
      <c r="BC63" s="125"/>
      <c r="BD63" s="122"/>
      <c r="BE63" s="124">
        <v>2022</v>
      </c>
      <c r="BF63" s="124"/>
      <c r="BG63" s="124"/>
      <c r="BH63" s="125"/>
      <c r="BI63" s="122">
        <v>2022</v>
      </c>
      <c r="BJ63" s="124">
        <v>2023</v>
      </c>
      <c r="BK63" s="124"/>
      <c r="BL63" s="124"/>
      <c r="BM63" s="125"/>
      <c r="BN63" s="148">
        <v>2023</v>
      </c>
    </row>
    <row r="64" spans="1:66" hidden="1" outlineLevel="1" x14ac:dyDescent="0.25">
      <c r="A64" s="127"/>
      <c r="B64" s="14" t="s">
        <v>0</v>
      </c>
      <c r="C64" s="14" t="s">
        <v>1</v>
      </c>
      <c r="D64" s="14" t="s">
        <v>2</v>
      </c>
      <c r="E64" s="14" t="s">
        <v>3</v>
      </c>
      <c r="F64" s="135"/>
      <c r="G64" s="15" t="s">
        <v>0</v>
      </c>
      <c r="H64" s="15" t="s">
        <v>1</v>
      </c>
      <c r="I64" s="15" t="s">
        <v>2</v>
      </c>
      <c r="J64" s="15" t="s">
        <v>3</v>
      </c>
      <c r="K64" s="128"/>
      <c r="L64" s="15" t="s">
        <v>0</v>
      </c>
      <c r="M64" s="15" t="s">
        <v>1</v>
      </c>
      <c r="N64" s="15" t="s">
        <v>2</v>
      </c>
      <c r="O64" s="15" t="s">
        <v>3</v>
      </c>
      <c r="P64" s="128"/>
      <c r="Q64" s="14" t="s">
        <v>0</v>
      </c>
      <c r="R64" s="14" t="s">
        <v>1</v>
      </c>
      <c r="S64" s="14" t="s">
        <v>2</v>
      </c>
      <c r="T64" s="14" t="s">
        <v>3</v>
      </c>
      <c r="U64" s="128"/>
      <c r="V64" s="14" t="s">
        <v>0</v>
      </c>
      <c r="W64" s="14" t="s">
        <v>1</v>
      </c>
      <c r="X64" s="14" t="s">
        <v>2</v>
      </c>
      <c r="Y64" s="14" t="s">
        <v>3</v>
      </c>
      <c r="Z64" s="128"/>
      <c r="AA64" s="14" t="s">
        <v>0</v>
      </c>
      <c r="AB64" s="14" t="s">
        <v>1</v>
      </c>
      <c r="AC64" s="14" t="s">
        <v>2</v>
      </c>
      <c r="AD64" s="14" t="s">
        <v>3</v>
      </c>
      <c r="AE64" s="128"/>
      <c r="AF64" s="14" t="s">
        <v>0</v>
      </c>
      <c r="AG64" s="14" t="s">
        <v>1</v>
      </c>
      <c r="AH64" s="14" t="s">
        <v>2</v>
      </c>
      <c r="AI64" s="14" t="s">
        <v>3</v>
      </c>
      <c r="AJ64" s="128"/>
      <c r="AK64" s="14" t="s">
        <v>0</v>
      </c>
      <c r="AL64" s="14" t="s">
        <v>1</v>
      </c>
      <c r="AM64" s="14" t="s">
        <v>2</v>
      </c>
      <c r="AN64" s="14" t="s">
        <v>3</v>
      </c>
      <c r="AO64" s="128"/>
      <c r="AP64" s="14" t="s">
        <v>0</v>
      </c>
      <c r="AQ64" s="14" t="s">
        <v>1</v>
      </c>
      <c r="AR64" s="14" t="s">
        <v>2</v>
      </c>
      <c r="AS64" s="14" t="s">
        <v>3</v>
      </c>
      <c r="AT64" s="123"/>
      <c r="AU64" s="14" t="s">
        <v>0</v>
      </c>
      <c r="AV64" s="14" t="s">
        <v>1</v>
      </c>
      <c r="AW64" s="14" t="s">
        <v>2</v>
      </c>
      <c r="AX64" s="14" t="s">
        <v>3</v>
      </c>
      <c r="AY64" s="123"/>
      <c r="AZ64" s="14" t="s">
        <v>0</v>
      </c>
      <c r="BA64" s="14" t="s">
        <v>1</v>
      </c>
      <c r="BB64" s="14" t="s">
        <v>2</v>
      </c>
      <c r="BC64" s="14" t="s">
        <v>3</v>
      </c>
      <c r="BD64" s="123"/>
      <c r="BE64" s="14" t="s">
        <v>0</v>
      </c>
      <c r="BF64" s="14" t="s">
        <v>1</v>
      </c>
      <c r="BG64" s="14" t="s">
        <v>2</v>
      </c>
      <c r="BH64" s="14" t="s">
        <v>3</v>
      </c>
      <c r="BI64" s="123"/>
      <c r="BJ64" s="106" t="s">
        <v>0</v>
      </c>
      <c r="BK64" s="106" t="s">
        <v>1</v>
      </c>
      <c r="BL64" s="106" t="s">
        <v>2</v>
      </c>
      <c r="BM64" s="106" t="s">
        <v>3</v>
      </c>
      <c r="BN64" s="149"/>
    </row>
    <row r="65" spans="1:66" ht="30" hidden="1" outlineLevel="1" x14ac:dyDescent="0.25">
      <c r="A65" s="39" t="s">
        <v>20</v>
      </c>
      <c r="B65" s="9">
        <v>24871.547900000001</v>
      </c>
      <c r="C65" s="9">
        <v>26383.324700000001</v>
      </c>
      <c r="D65" s="9">
        <v>27597.519499999999</v>
      </c>
      <c r="E65" s="9">
        <v>28467.605</v>
      </c>
      <c r="F65" s="9"/>
      <c r="G65" s="9">
        <v>29762.285</v>
      </c>
      <c r="H65" s="9">
        <v>31712.719000000001</v>
      </c>
      <c r="I65" s="9">
        <v>32646.798699999999</v>
      </c>
      <c r="J65" s="9">
        <v>36334.436900000001</v>
      </c>
      <c r="K65" s="9"/>
      <c r="L65" s="9">
        <v>38858.214899999999</v>
      </c>
      <c r="M65" s="9">
        <v>42907.840799999998</v>
      </c>
      <c r="N65" s="9">
        <v>45557.391199999998</v>
      </c>
      <c r="O65" s="9">
        <v>49099.988499999999</v>
      </c>
      <c r="P65" s="9"/>
      <c r="Q65" s="9">
        <v>56370.340199999999</v>
      </c>
      <c r="R65" s="9">
        <v>61678.490299999998</v>
      </c>
      <c r="S65" s="9">
        <v>66536.968699999998</v>
      </c>
      <c r="T65" s="9">
        <v>72110.840400000001</v>
      </c>
      <c r="U65" s="9"/>
      <c r="V65" s="9">
        <v>82174.723400000003</v>
      </c>
      <c r="W65" s="9">
        <v>81446.262000000002</v>
      </c>
      <c r="X65" s="9">
        <v>85450.806299999997</v>
      </c>
      <c r="Y65" s="9">
        <v>85244.5671</v>
      </c>
      <c r="Z65" s="9"/>
      <c r="AA65" s="9">
        <v>82940.104999999996</v>
      </c>
      <c r="AB65" s="9">
        <v>81748.902000000002</v>
      </c>
      <c r="AC65" s="9">
        <v>82162.3606</v>
      </c>
      <c r="AD65" s="9">
        <v>83876.587599999999</v>
      </c>
      <c r="AE65" s="9"/>
      <c r="AF65" s="9">
        <v>85052.567599999995</v>
      </c>
      <c r="AG65" s="9">
        <v>92005.011700000003</v>
      </c>
      <c r="AH65" s="9">
        <v>95284.176200000002</v>
      </c>
      <c r="AI65" s="9">
        <v>97594.789199999999</v>
      </c>
      <c r="AJ65" s="9"/>
      <c r="AK65" s="9">
        <v>99928.176399999997</v>
      </c>
      <c r="AL65" s="9">
        <v>107936.5076</v>
      </c>
      <c r="AM65" s="9">
        <v>110928.5618</v>
      </c>
      <c r="AN65" s="9">
        <v>114146.0117</v>
      </c>
      <c r="AO65" s="9"/>
      <c r="AP65" s="9">
        <v>117075.8</v>
      </c>
      <c r="AQ65" s="9">
        <v>123623.1</v>
      </c>
      <c r="AR65" s="9">
        <v>126591.37</v>
      </c>
      <c r="AS65" s="9">
        <v>129204.13</v>
      </c>
      <c r="AT65" s="9"/>
      <c r="AU65" s="9">
        <v>136689.57199999999</v>
      </c>
      <c r="AV65" s="9">
        <v>136949.48860000001</v>
      </c>
      <c r="AW65" s="9">
        <v>142322.64319999999</v>
      </c>
      <c r="AX65" s="9">
        <v>145176.7187</v>
      </c>
      <c r="AY65" s="9"/>
      <c r="AZ65" s="9">
        <v>149128.1974</v>
      </c>
      <c r="BA65" s="9">
        <v>153808.34230000002</v>
      </c>
      <c r="BB65" s="9">
        <v>154781.50200000004</v>
      </c>
      <c r="BC65" s="9">
        <v>159577.636</v>
      </c>
      <c r="BD65" s="9"/>
      <c r="BE65" s="9">
        <v>159949.13689999998</v>
      </c>
      <c r="BF65" s="9">
        <v>164053.11751999997</v>
      </c>
      <c r="BG65" s="9">
        <v>164302.50456000003</v>
      </c>
      <c r="BH65" s="9">
        <v>170961.02017</v>
      </c>
      <c r="BJ65" s="118">
        <v>174025.40609</v>
      </c>
      <c r="BK65" s="118">
        <v>186328.38504999998</v>
      </c>
      <c r="BL65" s="9"/>
      <c r="BM65" s="9"/>
    </row>
    <row r="66" spans="1:66" hidden="1" outlineLevel="1" x14ac:dyDescent="0.25"/>
    <row r="67" spans="1:66" hidden="1" outlineLevel="1" x14ac:dyDescent="0.25">
      <c r="A67" s="126"/>
      <c r="B67" s="132">
        <v>2011</v>
      </c>
      <c r="C67" s="132"/>
      <c r="D67" s="132"/>
      <c r="E67" s="133"/>
      <c r="F67" s="134">
        <v>2011</v>
      </c>
      <c r="G67" s="136">
        <v>2012</v>
      </c>
      <c r="H67" s="137"/>
      <c r="I67" s="137"/>
      <c r="J67" s="138"/>
      <c r="K67" s="125">
        <v>2012</v>
      </c>
      <c r="L67" s="129">
        <v>2013</v>
      </c>
      <c r="M67" s="129"/>
      <c r="N67" s="129"/>
      <c r="O67" s="130"/>
      <c r="P67" s="122">
        <v>2013</v>
      </c>
      <c r="Q67" s="124">
        <v>2014</v>
      </c>
      <c r="R67" s="124"/>
      <c r="S67" s="124"/>
      <c r="T67" s="125"/>
      <c r="U67" s="122">
        <v>2014</v>
      </c>
      <c r="V67" s="124">
        <v>2015</v>
      </c>
      <c r="W67" s="124"/>
      <c r="X67" s="124"/>
      <c r="Y67" s="125"/>
      <c r="Z67" s="122">
        <v>2015</v>
      </c>
      <c r="AA67" s="124">
        <v>2016</v>
      </c>
      <c r="AB67" s="124"/>
      <c r="AC67" s="124"/>
      <c r="AD67" s="125"/>
      <c r="AE67" s="122">
        <v>2016</v>
      </c>
      <c r="AF67" s="124">
        <v>2017</v>
      </c>
      <c r="AG67" s="124"/>
      <c r="AH67" s="124"/>
      <c r="AI67" s="125"/>
      <c r="AJ67" s="122">
        <v>2017</v>
      </c>
      <c r="AK67" s="140">
        <v>2018</v>
      </c>
      <c r="AL67" s="129"/>
      <c r="AM67" s="129"/>
      <c r="AN67" s="130"/>
      <c r="AO67" s="122">
        <v>2018</v>
      </c>
      <c r="AP67" s="140">
        <v>2019</v>
      </c>
      <c r="AQ67" s="129"/>
      <c r="AR67" s="129"/>
      <c r="AS67" s="130"/>
      <c r="AT67" s="122">
        <v>2019</v>
      </c>
      <c r="AU67" s="124">
        <v>2020</v>
      </c>
      <c r="AV67" s="124"/>
      <c r="AW67" s="124"/>
      <c r="AX67" s="125"/>
      <c r="AY67" s="122">
        <v>2020</v>
      </c>
      <c r="AZ67" s="124">
        <v>2021</v>
      </c>
      <c r="BA67" s="124"/>
      <c r="BB67" s="124"/>
      <c r="BC67" s="125"/>
      <c r="BD67" s="122">
        <v>2021</v>
      </c>
      <c r="BE67" s="147">
        <v>2022</v>
      </c>
      <c r="BF67" s="124"/>
      <c r="BG67" s="124"/>
      <c r="BH67" s="125"/>
      <c r="BI67" s="148">
        <v>2022</v>
      </c>
      <c r="BJ67" s="124">
        <v>2023</v>
      </c>
      <c r="BK67" s="124"/>
      <c r="BL67" s="124"/>
      <c r="BM67" s="125"/>
      <c r="BN67" s="148">
        <v>2023</v>
      </c>
    </row>
    <row r="68" spans="1:66" hidden="1" outlineLevel="1" x14ac:dyDescent="0.25">
      <c r="A68" s="127"/>
      <c r="B68" s="14" t="s">
        <v>0</v>
      </c>
      <c r="C68" s="14" t="s">
        <v>1</v>
      </c>
      <c r="D68" s="14" t="s">
        <v>2</v>
      </c>
      <c r="E68" s="14" t="s">
        <v>3</v>
      </c>
      <c r="F68" s="135"/>
      <c r="G68" s="15" t="s">
        <v>0</v>
      </c>
      <c r="H68" s="15" t="s">
        <v>1</v>
      </c>
      <c r="I68" s="15" t="s">
        <v>2</v>
      </c>
      <c r="J68" s="15" t="s">
        <v>3</v>
      </c>
      <c r="K68" s="128"/>
      <c r="L68" s="15" t="s">
        <v>0</v>
      </c>
      <c r="M68" s="15" t="s">
        <v>1</v>
      </c>
      <c r="N68" s="15" t="s">
        <v>2</v>
      </c>
      <c r="O68" s="15" t="s">
        <v>3</v>
      </c>
      <c r="P68" s="128"/>
      <c r="Q68" s="14" t="s">
        <v>0</v>
      </c>
      <c r="R68" s="14" t="s">
        <v>1</v>
      </c>
      <c r="S68" s="14" t="s">
        <v>2</v>
      </c>
      <c r="T68" s="14" t="s">
        <v>3</v>
      </c>
      <c r="U68" s="128"/>
      <c r="V68" s="14" t="s">
        <v>0</v>
      </c>
      <c r="W68" s="14" t="s">
        <v>1</v>
      </c>
      <c r="X68" s="14" t="s">
        <v>2</v>
      </c>
      <c r="Y68" s="14" t="s">
        <v>3</v>
      </c>
      <c r="Z68" s="128"/>
      <c r="AA68" s="14" t="s">
        <v>0</v>
      </c>
      <c r="AB68" s="14" t="s">
        <v>1</v>
      </c>
      <c r="AC68" s="14" t="s">
        <v>2</v>
      </c>
      <c r="AD68" s="14" t="s">
        <v>3</v>
      </c>
      <c r="AE68" s="128"/>
      <c r="AF68" s="14" t="s">
        <v>0</v>
      </c>
      <c r="AG68" s="14" t="s">
        <v>1</v>
      </c>
      <c r="AH68" s="14" t="s">
        <v>2</v>
      </c>
      <c r="AI68" s="14" t="s">
        <v>3</v>
      </c>
      <c r="AJ68" s="123"/>
      <c r="AK68" s="14" t="s">
        <v>0</v>
      </c>
      <c r="AL68" s="14" t="s">
        <v>1</v>
      </c>
      <c r="AM68" s="14" t="s">
        <v>2</v>
      </c>
      <c r="AN68" s="14" t="s">
        <v>3</v>
      </c>
      <c r="AO68" s="123"/>
      <c r="AP68" s="14" t="s">
        <v>0</v>
      </c>
      <c r="AQ68" s="14" t="s">
        <v>1</v>
      </c>
      <c r="AR68" s="14" t="s">
        <v>2</v>
      </c>
      <c r="AS68" s="14" t="s">
        <v>3</v>
      </c>
      <c r="AT68" s="123"/>
      <c r="AU68" s="14" t="s">
        <v>0</v>
      </c>
      <c r="AV68" s="14" t="s">
        <v>1</v>
      </c>
      <c r="AW68" s="14" t="s">
        <v>2</v>
      </c>
      <c r="AX68" s="14" t="s">
        <v>3</v>
      </c>
      <c r="AY68" s="123"/>
      <c r="AZ68" s="14" t="s">
        <v>0</v>
      </c>
      <c r="BA68" s="14" t="s">
        <v>1</v>
      </c>
      <c r="BB68" s="14" t="s">
        <v>2</v>
      </c>
      <c r="BC68" s="14" t="s">
        <v>3</v>
      </c>
      <c r="BD68" s="123"/>
      <c r="BE68" s="14" t="s">
        <v>0</v>
      </c>
      <c r="BF68" s="14" t="s">
        <v>1</v>
      </c>
      <c r="BG68" s="14" t="s">
        <v>2</v>
      </c>
      <c r="BH68" s="14" t="s">
        <v>3</v>
      </c>
      <c r="BI68" s="149"/>
      <c r="BJ68" s="106" t="s">
        <v>0</v>
      </c>
      <c r="BK68" s="106" t="s">
        <v>1</v>
      </c>
      <c r="BL68" s="106" t="s">
        <v>2</v>
      </c>
      <c r="BM68" s="106" t="s">
        <v>3</v>
      </c>
      <c r="BN68" s="149"/>
    </row>
    <row r="69" spans="1:66" ht="15.75" hidden="1" customHeight="1" outlineLevel="1" x14ac:dyDescent="0.25">
      <c r="A69" s="83" t="s">
        <v>36</v>
      </c>
      <c r="B69" s="9">
        <v>15356.165999999999</v>
      </c>
      <c r="C69" s="9">
        <v>36457.823000000004</v>
      </c>
      <c r="D69" s="9">
        <v>55395.406999999999</v>
      </c>
      <c r="E69" s="9">
        <v>77880.381000000008</v>
      </c>
      <c r="F69" s="9">
        <v>77880.381000000008</v>
      </c>
      <c r="G69" s="9">
        <v>17404.202999999998</v>
      </c>
      <c r="H69" s="9">
        <v>40783.884000000005</v>
      </c>
      <c r="I69" s="9">
        <v>62829.395000000004</v>
      </c>
      <c r="J69" s="9">
        <v>87008.112999999998</v>
      </c>
      <c r="K69" s="9">
        <v>87008.112999999998</v>
      </c>
      <c r="L69" s="9">
        <v>21514.111000000001</v>
      </c>
      <c r="M69" s="9">
        <v>46810.042000000001</v>
      </c>
      <c r="N69" s="9">
        <v>71594.228000000003</v>
      </c>
      <c r="O69" s="9">
        <v>101940.84700000001</v>
      </c>
      <c r="P69" s="9">
        <v>101940.84700000001</v>
      </c>
      <c r="Q69" s="9">
        <v>22743.216</v>
      </c>
      <c r="R69" s="9">
        <v>49192.156000000003</v>
      </c>
      <c r="S69" s="9">
        <v>82740.053</v>
      </c>
      <c r="T69" s="9">
        <v>119428.11599999999</v>
      </c>
      <c r="U69" s="9">
        <v>119428.11599999999</v>
      </c>
      <c r="V69" s="9">
        <v>23581.755000000001</v>
      </c>
      <c r="W69" s="9">
        <v>59909.072000000007</v>
      </c>
      <c r="X69" s="9">
        <v>89933.471000000005</v>
      </c>
      <c r="Y69" s="9">
        <v>128422.9</v>
      </c>
      <c r="Z69" s="9">
        <v>128422.9</v>
      </c>
      <c r="AA69" s="9">
        <v>32383.661</v>
      </c>
      <c r="AB69" s="9">
        <v>61827.828000000001</v>
      </c>
      <c r="AC69" s="9">
        <v>91870.111999999994</v>
      </c>
      <c r="AD69" s="9">
        <v>130669.94</v>
      </c>
      <c r="AE69" s="9">
        <v>130669.94</v>
      </c>
      <c r="AF69" s="9">
        <v>31027.282999999999</v>
      </c>
      <c r="AG69" s="9">
        <v>69866.845000000001</v>
      </c>
      <c r="AH69" s="9">
        <v>107000.02</v>
      </c>
      <c r="AI69" s="9">
        <v>176098.8</v>
      </c>
      <c r="AJ69" s="9">
        <v>176098.8</v>
      </c>
      <c r="AK69" s="9">
        <v>39510.75</v>
      </c>
      <c r="AL69" s="9">
        <v>86409.019</v>
      </c>
      <c r="AM69" s="9">
        <v>130924.45699999999</v>
      </c>
      <c r="AN69" s="9">
        <v>184877.3</v>
      </c>
      <c r="AO69" s="9">
        <v>184877.3</v>
      </c>
      <c r="AP69" s="9">
        <v>41329.938000000002</v>
      </c>
      <c r="AQ69" s="9">
        <v>88360.79</v>
      </c>
      <c r="AR69" s="9">
        <v>137012.709</v>
      </c>
      <c r="AS69" s="9">
        <v>203505.89099999997</v>
      </c>
      <c r="AT69" s="9">
        <v>203505.89099999997</v>
      </c>
      <c r="AU69" s="9">
        <v>39153.536999999997</v>
      </c>
      <c r="AV69" s="9">
        <v>77682.61500000002</v>
      </c>
      <c r="AW69" s="9">
        <v>128621.44100000001</v>
      </c>
      <c r="AX69" s="9">
        <v>186818.054</v>
      </c>
      <c r="AY69" s="9">
        <v>186818.054</v>
      </c>
      <c r="AZ69" s="9">
        <v>48116.805000000008</v>
      </c>
      <c r="BA69" s="9">
        <v>112981.61900000001</v>
      </c>
      <c r="BB69" s="9">
        <v>174566.253</v>
      </c>
      <c r="BC69" s="9">
        <v>250168.15356912001</v>
      </c>
      <c r="BD69" s="9">
        <v>250168.15356912001</v>
      </c>
      <c r="BE69" s="9">
        <v>70823.8</v>
      </c>
      <c r="BF69" s="9">
        <v>163426.36992707997</v>
      </c>
      <c r="BG69" s="9">
        <v>266390.40000000002</v>
      </c>
      <c r="BH69" s="9">
        <v>354887.19706376008</v>
      </c>
      <c r="BI69" s="9">
        <v>354887.19706376008</v>
      </c>
      <c r="BJ69" s="9">
        <v>93177.718169853193</v>
      </c>
      <c r="BK69" s="9">
        <v>209849.77767946004</v>
      </c>
      <c r="BL69" s="9"/>
      <c r="BM69" s="9"/>
    </row>
    <row r="70" spans="1:66" hidden="1" outlineLevel="1" x14ac:dyDescent="0.25">
      <c r="A70" s="84"/>
      <c r="BH70" s="72"/>
    </row>
    <row r="71" spans="1:66" hidden="1" outlineLevel="1" x14ac:dyDescent="0.25">
      <c r="A71" s="143"/>
      <c r="B71" s="132">
        <v>2011</v>
      </c>
      <c r="C71" s="132"/>
      <c r="D71" s="132"/>
      <c r="E71" s="133"/>
      <c r="F71" s="134">
        <v>2011</v>
      </c>
      <c r="G71" s="136">
        <v>2012</v>
      </c>
      <c r="H71" s="137"/>
      <c r="I71" s="137"/>
      <c r="J71" s="138"/>
      <c r="K71" s="125">
        <v>2012</v>
      </c>
      <c r="L71" s="129">
        <v>2013</v>
      </c>
      <c r="M71" s="129"/>
      <c r="N71" s="129"/>
      <c r="O71" s="130"/>
      <c r="P71" s="122">
        <v>2013</v>
      </c>
      <c r="Q71" s="124">
        <v>2014</v>
      </c>
      <c r="R71" s="124"/>
      <c r="S71" s="124"/>
      <c r="T71" s="125"/>
      <c r="U71" s="122">
        <v>2014</v>
      </c>
      <c r="V71" s="124">
        <v>2015</v>
      </c>
      <c r="W71" s="124"/>
      <c r="X71" s="124"/>
      <c r="Y71" s="125"/>
      <c r="Z71" s="122">
        <v>2015</v>
      </c>
      <c r="AA71" s="124">
        <v>2016</v>
      </c>
      <c r="AB71" s="124"/>
      <c r="AC71" s="124"/>
      <c r="AD71" s="125"/>
      <c r="AE71" s="122">
        <v>2016</v>
      </c>
      <c r="AF71" s="124">
        <v>2017</v>
      </c>
      <c r="AG71" s="124"/>
      <c r="AH71" s="124"/>
      <c r="AI71" s="125"/>
      <c r="AJ71" s="122">
        <v>2017</v>
      </c>
      <c r="AK71" s="140">
        <v>2018</v>
      </c>
      <c r="AL71" s="129"/>
      <c r="AM71" s="129"/>
      <c r="AN71" s="130"/>
      <c r="AO71" s="122">
        <v>2018</v>
      </c>
      <c r="AP71" s="140">
        <v>2019</v>
      </c>
      <c r="AQ71" s="129"/>
      <c r="AR71" s="129"/>
      <c r="AS71" s="130"/>
      <c r="AT71" s="122">
        <v>2019</v>
      </c>
      <c r="AU71" s="124">
        <v>2020</v>
      </c>
      <c r="AV71" s="124"/>
      <c r="AW71" s="124"/>
      <c r="AX71" s="125"/>
      <c r="AY71" s="122">
        <v>2020</v>
      </c>
      <c r="AZ71" s="124">
        <v>2021</v>
      </c>
      <c r="BA71" s="124"/>
      <c r="BB71" s="124"/>
      <c r="BC71" s="125"/>
      <c r="BD71" s="122">
        <v>2021</v>
      </c>
      <c r="BE71" s="147">
        <v>2022</v>
      </c>
      <c r="BF71" s="124"/>
      <c r="BG71" s="124"/>
      <c r="BH71" s="125"/>
      <c r="BI71" s="148">
        <v>2022</v>
      </c>
      <c r="BJ71" s="124">
        <v>2023</v>
      </c>
      <c r="BK71" s="124"/>
      <c r="BL71" s="124"/>
      <c r="BM71" s="125"/>
      <c r="BN71" s="148">
        <v>2023</v>
      </c>
    </row>
    <row r="72" spans="1:66" hidden="1" outlineLevel="1" x14ac:dyDescent="0.25">
      <c r="A72" s="144"/>
      <c r="B72" s="14" t="s">
        <v>0</v>
      </c>
      <c r="C72" s="14" t="s">
        <v>1</v>
      </c>
      <c r="D72" s="14" t="s">
        <v>2</v>
      </c>
      <c r="E72" s="14" t="s">
        <v>3</v>
      </c>
      <c r="F72" s="135"/>
      <c r="G72" s="15" t="s">
        <v>0</v>
      </c>
      <c r="H72" s="15" t="s">
        <v>1</v>
      </c>
      <c r="I72" s="15" t="s">
        <v>2</v>
      </c>
      <c r="J72" s="15" t="s">
        <v>3</v>
      </c>
      <c r="K72" s="128"/>
      <c r="L72" s="15" t="s">
        <v>0</v>
      </c>
      <c r="M72" s="15" t="s">
        <v>1</v>
      </c>
      <c r="N72" s="15" t="s">
        <v>2</v>
      </c>
      <c r="O72" s="15" t="s">
        <v>3</v>
      </c>
      <c r="P72" s="128"/>
      <c r="Q72" s="14" t="s">
        <v>0</v>
      </c>
      <c r="R72" s="14" t="s">
        <v>1</v>
      </c>
      <c r="S72" s="14" t="s">
        <v>2</v>
      </c>
      <c r="T72" s="14" t="s">
        <v>3</v>
      </c>
      <c r="U72" s="128"/>
      <c r="V72" s="14" t="s">
        <v>0</v>
      </c>
      <c r="W72" s="14" t="s">
        <v>1</v>
      </c>
      <c r="X72" s="14" t="s">
        <v>2</v>
      </c>
      <c r="Y72" s="14" t="s">
        <v>3</v>
      </c>
      <c r="Z72" s="128"/>
      <c r="AA72" s="14" t="s">
        <v>0</v>
      </c>
      <c r="AB72" s="14" t="s">
        <v>1</v>
      </c>
      <c r="AC72" s="14" t="s">
        <v>2</v>
      </c>
      <c r="AD72" s="14" t="s">
        <v>3</v>
      </c>
      <c r="AE72" s="128"/>
      <c r="AF72" s="14" t="s">
        <v>0</v>
      </c>
      <c r="AG72" s="14" t="s">
        <v>1</v>
      </c>
      <c r="AH72" s="14" t="s">
        <v>2</v>
      </c>
      <c r="AI72" s="14" t="s">
        <v>3</v>
      </c>
      <c r="AJ72" s="123"/>
      <c r="AK72" s="14" t="s">
        <v>0</v>
      </c>
      <c r="AL72" s="14" t="s">
        <v>1</v>
      </c>
      <c r="AM72" s="14" t="s">
        <v>2</v>
      </c>
      <c r="AN72" s="14" t="s">
        <v>3</v>
      </c>
      <c r="AO72" s="123"/>
      <c r="AP72" s="14" t="s">
        <v>0</v>
      </c>
      <c r="AQ72" s="14" t="s">
        <v>1</v>
      </c>
      <c r="AR72" s="14" t="s">
        <v>2</v>
      </c>
      <c r="AS72" s="14" t="s">
        <v>3</v>
      </c>
      <c r="AT72" s="123"/>
      <c r="AU72" s="14" t="s">
        <v>0</v>
      </c>
      <c r="AV72" s="14" t="s">
        <v>1</v>
      </c>
      <c r="AW72" s="14" t="s">
        <v>2</v>
      </c>
      <c r="AX72" s="14" t="s">
        <v>3</v>
      </c>
      <c r="AY72" s="123"/>
      <c r="AZ72" s="14" t="s">
        <v>0</v>
      </c>
      <c r="BA72" s="14" t="s">
        <v>1</v>
      </c>
      <c r="BB72" s="14" t="s">
        <v>2</v>
      </c>
      <c r="BC72" s="14" t="s">
        <v>3</v>
      </c>
      <c r="BD72" s="123"/>
      <c r="BE72" s="14" t="s">
        <v>0</v>
      </c>
      <c r="BF72" s="14" t="s">
        <v>1</v>
      </c>
      <c r="BG72" s="14" t="s">
        <v>2</v>
      </c>
      <c r="BH72" s="14" t="s">
        <v>3</v>
      </c>
      <c r="BI72" s="149"/>
      <c r="BJ72" s="106" t="s">
        <v>0</v>
      </c>
      <c r="BK72" s="106" t="s">
        <v>1</v>
      </c>
      <c r="BL72" s="106" t="s">
        <v>2</v>
      </c>
      <c r="BM72" s="106" t="s">
        <v>3</v>
      </c>
      <c r="BN72" s="149"/>
    </row>
    <row r="73" spans="1:66" ht="18" hidden="1" customHeight="1" outlineLevel="1" x14ac:dyDescent="0.25">
      <c r="A73" s="83" t="s">
        <v>37</v>
      </c>
      <c r="B73" s="9">
        <v>13845.546999999999</v>
      </c>
      <c r="C73" s="9">
        <v>36705.003000000004</v>
      </c>
      <c r="D73" s="9">
        <v>60194.330999999998</v>
      </c>
      <c r="E73" s="9">
        <v>91544.076000000001</v>
      </c>
      <c r="F73" s="9">
        <v>91544.076000000001</v>
      </c>
      <c r="G73" s="9">
        <v>18350.781000000003</v>
      </c>
      <c r="H73" s="9">
        <v>44692.788999999997</v>
      </c>
      <c r="I73" s="9">
        <v>74421.865000000005</v>
      </c>
      <c r="J73" s="9">
        <v>107240.40700000001</v>
      </c>
      <c r="K73" s="9">
        <v>107240.40700000001</v>
      </c>
      <c r="L73" s="9">
        <v>18456.539000000001</v>
      </c>
      <c r="M73" s="9">
        <v>48170.458000000006</v>
      </c>
      <c r="N73" s="9">
        <v>71604.656900000002</v>
      </c>
      <c r="O73" s="9">
        <v>104271.31600000001</v>
      </c>
      <c r="P73" s="9">
        <v>104271.31600000001</v>
      </c>
      <c r="Q73" s="9">
        <v>20753.717000000001</v>
      </c>
      <c r="R73" s="9">
        <v>51509.557000000001</v>
      </c>
      <c r="S73" s="9">
        <v>81307.749000000011</v>
      </c>
      <c r="T73" s="9">
        <v>121303.633</v>
      </c>
      <c r="U73" s="9">
        <v>121303.633</v>
      </c>
      <c r="V73" s="9">
        <v>23064.115000000002</v>
      </c>
      <c r="W73" s="9">
        <v>55248.004999999997</v>
      </c>
      <c r="X73" s="9">
        <v>86707.728999999992</v>
      </c>
      <c r="Y73" s="9">
        <v>134572.22</v>
      </c>
      <c r="Z73" s="9">
        <v>134572.22</v>
      </c>
      <c r="AA73" s="9">
        <v>29672.11</v>
      </c>
      <c r="AB73" s="9">
        <v>74208.395000000004</v>
      </c>
      <c r="AC73" s="9">
        <v>108621.045</v>
      </c>
      <c r="AD73" s="9">
        <v>151558.81399999998</v>
      </c>
      <c r="AE73" s="9">
        <v>151558.81399999998</v>
      </c>
      <c r="AF73" s="9">
        <v>31841.108999999997</v>
      </c>
      <c r="AG73" s="9">
        <v>73840.008000000002</v>
      </c>
      <c r="AH73" s="9">
        <v>113485.57</v>
      </c>
      <c r="AI73" s="9">
        <v>191031.4</v>
      </c>
      <c r="AJ73" s="9">
        <v>191031.4</v>
      </c>
      <c r="AK73" s="9">
        <v>37292.299999999996</v>
      </c>
      <c r="AL73" s="9">
        <v>85198.01400000001</v>
      </c>
      <c r="AM73" s="9">
        <v>129339.38499999999</v>
      </c>
      <c r="AN73" s="9">
        <v>186248.7</v>
      </c>
      <c r="AO73" s="9">
        <v>186248.7</v>
      </c>
      <c r="AP73" s="9">
        <v>38112.366000000002</v>
      </c>
      <c r="AQ73" s="9">
        <v>87560.21</v>
      </c>
      <c r="AR73" s="9">
        <v>136568.204</v>
      </c>
      <c r="AS73" s="9">
        <v>200409.35200000001</v>
      </c>
      <c r="AT73" s="9">
        <v>200409.35200000001</v>
      </c>
      <c r="AU73" s="9">
        <v>43938.411</v>
      </c>
      <c r="AV73" s="9">
        <v>89000.535999999993</v>
      </c>
      <c r="AW73" s="9">
        <v>142248.94100000002</v>
      </c>
      <c r="AX73" s="9">
        <v>203302.508</v>
      </c>
      <c r="AY73" s="9">
        <v>203302.508</v>
      </c>
      <c r="AZ73" s="9">
        <v>50039.410999999993</v>
      </c>
      <c r="BA73" s="9">
        <v>107920.79099999998</v>
      </c>
      <c r="BB73" s="9">
        <v>165281.33899999998</v>
      </c>
      <c r="BC73" s="9">
        <v>245491.17911056004</v>
      </c>
      <c r="BD73" s="9">
        <v>245491.17911056004</v>
      </c>
      <c r="BE73" s="9">
        <v>49646.6</v>
      </c>
      <c r="BF73" s="9">
        <v>149990.36073496999</v>
      </c>
      <c r="BG73" s="9">
        <v>231613.97</v>
      </c>
      <c r="BH73" s="9">
        <v>348879.99589710002</v>
      </c>
      <c r="BI73" s="9">
        <v>348879.99589710002</v>
      </c>
      <c r="BJ73" s="9">
        <v>82907.463728326213</v>
      </c>
      <c r="BK73" s="9">
        <v>190368.89501254002</v>
      </c>
      <c r="BL73" s="9"/>
      <c r="BM73" s="9"/>
    </row>
    <row r="74" spans="1:66" hidden="1" outlineLevel="1" x14ac:dyDescent="0.25">
      <c r="A74" s="84"/>
      <c r="BE74" s="72"/>
    </row>
    <row r="75" spans="1:66" hidden="1" outlineLevel="1" x14ac:dyDescent="0.25">
      <c r="A75" s="143"/>
      <c r="B75" s="132">
        <v>2011</v>
      </c>
      <c r="C75" s="132"/>
      <c r="D75" s="132"/>
      <c r="E75" s="133"/>
      <c r="F75" s="134">
        <v>2011</v>
      </c>
      <c r="G75" s="136">
        <v>2012</v>
      </c>
      <c r="H75" s="137"/>
      <c r="I75" s="137"/>
      <c r="J75" s="138"/>
      <c r="K75" s="125">
        <v>2012</v>
      </c>
      <c r="L75" s="129">
        <v>2013</v>
      </c>
      <c r="M75" s="129"/>
      <c r="N75" s="129"/>
      <c r="O75" s="130"/>
      <c r="P75" s="122">
        <v>2013</v>
      </c>
      <c r="Q75" s="124">
        <v>2014</v>
      </c>
      <c r="R75" s="124"/>
      <c r="S75" s="124"/>
      <c r="T75" s="125"/>
      <c r="U75" s="122">
        <v>2014</v>
      </c>
      <c r="V75" s="124">
        <v>2015</v>
      </c>
      <c r="W75" s="124"/>
      <c r="X75" s="124"/>
      <c r="Y75" s="125"/>
      <c r="Z75" s="122">
        <v>2015</v>
      </c>
      <c r="AA75" s="124">
        <v>2016</v>
      </c>
      <c r="AB75" s="124"/>
      <c r="AC75" s="124"/>
      <c r="AD75" s="125"/>
      <c r="AE75" s="122">
        <v>2016</v>
      </c>
      <c r="AF75" s="124">
        <v>2017</v>
      </c>
      <c r="AG75" s="124"/>
      <c r="AH75" s="124"/>
      <c r="AI75" s="125"/>
      <c r="AJ75" s="122">
        <v>2017</v>
      </c>
      <c r="AK75" s="140">
        <v>2018</v>
      </c>
      <c r="AL75" s="129"/>
      <c r="AM75" s="129"/>
      <c r="AN75" s="130"/>
      <c r="AO75" s="122">
        <v>2018</v>
      </c>
      <c r="AP75" s="140">
        <v>2019</v>
      </c>
      <c r="AQ75" s="129"/>
      <c r="AR75" s="129"/>
      <c r="AS75" s="130"/>
      <c r="AT75" s="122">
        <v>2019</v>
      </c>
      <c r="AU75" s="124">
        <v>2020</v>
      </c>
      <c r="AV75" s="124"/>
      <c r="AW75" s="124"/>
      <c r="AX75" s="125"/>
      <c r="AY75" s="122">
        <v>2020</v>
      </c>
      <c r="AZ75" s="124">
        <v>2021</v>
      </c>
      <c r="BA75" s="124"/>
      <c r="BB75" s="124"/>
      <c r="BC75" s="125"/>
      <c r="BD75" s="122">
        <v>2021</v>
      </c>
      <c r="BE75" s="147">
        <v>2022</v>
      </c>
      <c r="BF75" s="124"/>
      <c r="BG75" s="124"/>
      <c r="BH75" s="125"/>
      <c r="BI75" s="148">
        <v>2022</v>
      </c>
      <c r="BJ75" s="124">
        <v>2023</v>
      </c>
      <c r="BK75" s="124"/>
      <c r="BL75" s="124"/>
      <c r="BM75" s="125"/>
      <c r="BN75" s="148">
        <v>2023</v>
      </c>
    </row>
    <row r="76" spans="1:66" hidden="1" outlineLevel="1" x14ac:dyDescent="0.25">
      <c r="A76" s="144"/>
      <c r="B76" s="14" t="s">
        <v>0</v>
      </c>
      <c r="C76" s="14" t="s">
        <v>1</v>
      </c>
      <c r="D76" s="14" t="s">
        <v>2</v>
      </c>
      <c r="E76" s="14" t="s">
        <v>3</v>
      </c>
      <c r="F76" s="135"/>
      <c r="G76" s="15" t="s">
        <v>0</v>
      </c>
      <c r="H76" s="15" t="s">
        <v>1</v>
      </c>
      <c r="I76" s="15" t="s">
        <v>2</v>
      </c>
      <c r="J76" s="15" t="s">
        <v>3</v>
      </c>
      <c r="K76" s="128"/>
      <c r="L76" s="15" t="s">
        <v>0</v>
      </c>
      <c r="M76" s="15" t="s">
        <v>1</v>
      </c>
      <c r="N76" s="15" t="s">
        <v>2</v>
      </c>
      <c r="O76" s="15" t="s">
        <v>3</v>
      </c>
      <c r="P76" s="128"/>
      <c r="Q76" s="14" t="s">
        <v>0</v>
      </c>
      <c r="R76" s="14" t="s">
        <v>1</v>
      </c>
      <c r="S76" s="14" t="s">
        <v>2</v>
      </c>
      <c r="T76" s="14" t="s">
        <v>3</v>
      </c>
      <c r="U76" s="128"/>
      <c r="V76" s="14" t="s">
        <v>0</v>
      </c>
      <c r="W76" s="14" t="s">
        <v>1</v>
      </c>
      <c r="X76" s="14" t="s">
        <v>2</v>
      </c>
      <c r="Y76" s="14" t="s">
        <v>3</v>
      </c>
      <c r="Z76" s="128"/>
      <c r="AA76" s="14" t="s">
        <v>0</v>
      </c>
      <c r="AB76" s="14" t="s">
        <v>1</v>
      </c>
      <c r="AC76" s="14" t="s">
        <v>2</v>
      </c>
      <c r="AD76" s="14" t="s">
        <v>3</v>
      </c>
      <c r="AE76" s="128"/>
      <c r="AF76" s="14" t="s">
        <v>0</v>
      </c>
      <c r="AG76" s="14" t="s">
        <v>1</v>
      </c>
      <c r="AH76" s="14" t="s">
        <v>2</v>
      </c>
      <c r="AI76" s="14" t="s">
        <v>3</v>
      </c>
      <c r="AJ76" s="123"/>
      <c r="AK76" s="14" t="s">
        <v>0</v>
      </c>
      <c r="AL76" s="14" t="s">
        <v>1</v>
      </c>
      <c r="AM76" s="14" t="s">
        <v>2</v>
      </c>
      <c r="AN76" s="14" t="s">
        <v>3</v>
      </c>
      <c r="AO76" s="123"/>
      <c r="AP76" s="14" t="s">
        <v>0</v>
      </c>
      <c r="AQ76" s="14" t="s">
        <v>1</v>
      </c>
      <c r="AR76" s="14" t="s">
        <v>2</v>
      </c>
      <c r="AS76" s="14" t="s">
        <v>3</v>
      </c>
      <c r="AT76" s="123"/>
      <c r="AU76" s="14" t="s">
        <v>0</v>
      </c>
      <c r="AV76" s="14" t="s">
        <v>1</v>
      </c>
      <c r="AW76" s="14" t="s">
        <v>2</v>
      </c>
      <c r="AX76" s="14" t="s">
        <v>3</v>
      </c>
      <c r="AY76" s="123"/>
      <c r="AZ76" s="14" t="s">
        <v>0</v>
      </c>
      <c r="BA76" s="14" t="s">
        <v>1</v>
      </c>
      <c r="BB76" s="14" t="s">
        <v>2</v>
      </c>
      <c r="BC76" s="14" t="s">
        <v>3</v>
      </c>
      <c r="BD76" s="123"/>
      <c r="BE76" s="14" t="s">
        <v>0</v>
      </c>
      <c r="BF76" s="14" t="s">
        <v>1</v>
      </c>
      <c r="BG76" s="14" t="s">
        <v>2</v>
      </c>
      <c r="BH76" s="14" t="s">
        <v>3</v>
      </c>
      <c r="BI76" s="149"/>
      <c r="BJ76" s="106" t="s">
        <v>0</v>
      </c>
      <c r="BK76" s="106" t="s">
        <v>1</v>
      </c>
      <c r="BL76" s="106" t="s">
        <v>2</v>
      </c>
      <c r="BM76" s="106" t="s">
        <v>3</v>
      </c>
      <c r="BN76" s="149"/>
    </row>
    <row r="77" spans="1:66" hidden="1" outlineLevel="1" x14ac:dyDescent="0.25">
      <c r="A77" s="85" t="s">
        <v>38</v>
      </c>
      <c r="B77" s="9">
        <v>1510.6189999999999</v>
      </c>
      <c r="C77" s="9">
        <v>-247.18</v>
      </c>
      <c r="D77" s="9">
        <v>-4798.924</v>
      </c>
      <c r="E77" s="9">
        <v>-13663.695</v>
      </c>
      <c r="F77" s="9">
        <v>-13663.695</v>
      </c>
      <c r="G77" s="9">
        <v>-946.57799999999997</v>
      </c>
      <c r="H77" s="9">
        <v>-3908.9050000000002</v>
      </c>
      <c r="I77" s="9">
        <v>-11592.47</v>
      </c>
      <c r="J77" s="9">
        <v>-20232.294000000002</v>
      </c>
      <c r="K77" s="9">
        <v>-20232.294000000002</v>
      </c>
      <c r="L77" s="9">
        <v>3057.5720000000001</v>
      </c>
      <c r="M77" s="9">
        <v>-1360.4159999999999</v>
      </c>
      <c r="N77" s="9">
        <v>-10.428900000000001</v>
      </c>
      <c r="O77" s="9">
        <v>-2330.4690000000001</v>
      </c>
      <c r="P77" s="9">
        <v>-2330.4690000000001</v>
      </c>
      <c r="Q77" s="9">
        <v>1989.499</v>
      </c>
      <c r="R77" s="9">
        <v>-2317.4009999999998</v>
      </c>
      <c r="S77" s="9">
        <v>1432.3040000000001</v>
      </c>
      <c r="T77" s="9">
        <v>-1875.5170000000001</v>
      </c>
      <c r="U77" s="9">
        <v>-1875.5170000000001</v>
      </c>
      <c r="V77" s="9">
        <v>517.64</v>
      </c>
      <c r="W77" s="9">
        <v>4661.067</v>
      </c>
      <c r="X77" s="9">
        <v>3225.7420000000002</v>
      </c>
      <c r="Y77" s="9">
        <v>-6149.32</v>
      </c>
      <c r="Z77" s="9">
        <v>-6149.32</v>
      </c>
      <c r="AA77" s="9">
        <v>2711.5509999999999</v>
      </c>
      <c r="AB77" s="9">
        <v>-12380.566999999999</v>
      </c>
      <c r="AC77" s="9">
        <v>-16750.933000000001</v>
      </c>
      <c r="AD77" s="9">
        <v>-20888.874</v>
      </c>
      <c r="AE77" s="9">
        <v>-20888.874</v>
      </c>
      <c r="AF77" s="9">
        <v>-813.82600000000002</v>
      </c>
      <c r="AG77" s="9">
        <v>-3973.163</v>
      </c>
      <c r="AH77" s="9">
        <v>-6485.55</v>
      </c>
      <c r="AI77" s="9">
        <v>-14932.6</v>
      </c>
      <c r="AJ77" s="9">
        <v>-14932.6</v>
      </c>
      <c r="AK77" s="9">
        <v>2218.4499999999998</v>
      </c>
      <c r="AL77" s="9">
        <v>1211.0050000000001</v>
      </c>
      <c r="AM77" s="9">
        <v>1585.0719999999999</v>
      </c>
      <c r="AN77" s="9">
        <v>-1371.4</v>
      </c>
      <c r="AO77" s="9">
        <v>-1371.4</v>
      </c>
      <c r="AP77" s="9">
        <v>3217.5720000000001</v>
      </c>
      <c r="AQ77" s="9">
        <v>800.58</v>
      </c>
      <c r="AR77" s="9">
        <v>444.50499999999403</v>
      </c>
      <c r="AS77" s="9">
        <v>3096.5390000000002</v>
      </c>
      <c r="AT77" s="9">
        <v>3096.5390000000002</v>
      </c>
      <c r="AU77" s="9">
        <v>-4784.8739999999998</v>
      </c>
      <c r="AV77" s="9">
        <v>-11317.921</v>
      </c>
      <c r="AW77" s="9">
        <v>-13627.5</v>
      </c>
      <c r="AX77" s="9">
        <v>-16484.454000000002</v>
      </c>
      <c r="AY77" s="9">
        <v>-16484.454000000002</v>
      </c>
      <c r="AZ77" s="9">
        <v>-1922.6059999999852</v>
      </c>
      <c r="BA77" s="9">
        <v>5060.8280000000232</v>
      </c>
      <c r="BB77" s="9">
        <v>9284.9140000000189</v>
      </c>
      <c r="BC77" s="9">
        <v>4676.9744585599692</v>
      </c>
      <c r="BD77" s="9">
        <v>4676.9744585599692</v>
      </c>
      <c r="BE77" s="9">
        <f>BE69-BE73</f>
        <v>21177.200000000004</v>
      </c>
      <c r="BF77" s="9">
        <v>13436.009192109981</v>
      </c>
      <c r="BG77" s="9">
        <v>34776.430000000022</v>
      </c>
      <c r="BH77" s="9">
        <v>6007.2011666600592</v>
      </c>
      <c r="BI77" s="9">
        <v>6007.2011666600592</v>
      </c>
      <c r="BJ77" s="9">
        <v>10270.25444152698</v>
      </c>
      <c r="BK77" s="9">
        <v>19480.882666920021</v>
      </c>
      <c r="BL77" s="9"/>
      <c r="BM77" s="9"/>
    </row>
    <row r="78" spans="1:66" hidden="1" outlineLevel="1" x14ac:dyDescent="0.25">
      <c r="A78" s="84"/>
    </row>
    <row r="79" spans="1:66" hidden="1" outlineLevel="1" x14ac:dyDescent="0.25">
      <c r="A79" s="126"/>
      <c r="B79" s="132">
        <v>2011</v>
      </c>
      <c r="C79" s="132"/>
      <c r="D79" s="132"/>
      <c r="E79" s="133"/>
      <c r="F79" s="134">
        <v>2011</v>
      </c>
      <c r="G79" s="136">
        <v>2012</v>
      </c>
      <c r="H79" s="137"/>
      <c r="I79" s="137"/>
      <c r="J79" s="138"/>
      <c r="K79" s="125">
        <v>2012</v>
      </c>
      <c r="L79" s="129">
        <v>2013</v>
      </c>
      <c r="M79" s="129"/>
      <c r="N79" s="129"/>
      <c r="O79" s="130"/>
      <c r="P79" s="122">
        <v>2013</v>
      </c>
      <c r="Q79" s="124">
        <v>2014</v>
      </c>
      <c r="R79" s="124"/>
      <c r="S79" s="124"/>
      <c r="T79" s="125"/>
      <c r="U79" s="122">
        <v>2014</v>
      </c>
      <c r="V79" s="124">
        <v>2015</v>
      </c>
      <c r="W79" s="124"/>
      <c r="X79" s="124"/>
      <c r="Y79" s="125"/>
      <c r="Z79" s="122">
        <v>2015</v>
      </c>
      <c r="AA79" s="124">
        <v>2016</v>
      </c>
      <c r="AB79" s="124"/>
      <c r="AC79" s="124"/>
      <c r="AD79" s="125"/>
      <c r="AE79" s="122">
        <v>2016</v>
      </c>
      <c r="AF79" s="124">
        <v>2017</v>
      </c>
      <c r="AG79" s="124"/>
      <c r="AH79" s="124"/>
      <c r="AI79" s="125"/>
      <c r="AJ79" s="122">
        <v>2017</v>
      </c>
      <c r="AK79" s="140">
        <v>2018</v>
      </c>
      <c r="AL79" s="129"/>
      <c r="AM79" s="129"/>
      <c r="AN79" s="130"/>
      <c r="AO79" s="122">
        <v>2018</v>
      </c>
      <c r="AP79" s="140">
        <v>2019</v>
      </c>
      <c r="AQ79" s="129"/>
      <c r="AR79" s="129"/>
      <c r="AS79" s="130"/>
      <c r="AT79" s="122">
        <v>2019</v>
      </c>
      <c r="AU79" s="124">
        <v>2020</v>
      </c>
      <c r="AV79" s="124"/>
      <c r="AW79" s="124"/>
      <c r="AX79" s="125"/>
      <c r="AY79" s="122">
        <v>2020</v>
      </c>
      <c r="AZ79" s="124">
        <v>2021</v>
      </c>
      <c r="BA79" s="124"/>
      <c r="BB79" s="124"/>
      <c r="BC79" s="125"/>
      <c r="BD79" s="122">
        <v>2021</v>
      </c>
      <c r="BE79" s="147">
        <v>2022</v>
      </c>
      <c r="BF79" s="124"/>
      <c r="BG79" s="124"/>
      <c r="BH79" s="125"/>
      <c r="BI79" s="148">
        <v>2022</v>
      </c>
      <c r="BJ79" s="124">
        <v>2023</v>
      </c>
      <c r="BK79" s="124"/>
      <c r="BL79" s="124"/>
      <c r="BM79" s="125"/>
      <c r="BN79" s="148">
        <v>2023</v>
      </c>
    </row>
    <row r="80" spans="1:66" hidden="1" outlineLevel="1" x14ac:dyDescent="0.25">
      <c r="A80" s="127"/>
      <c r="B80" s="14" t="s">
        <v>0</v>
      </c>
      <c r="C80" s="14" t="s">
        <v>1</v>
      </c>
      <c r="D80" s="14" t="s">
        <v>2</v>
      </c>
      <c r="E80" s="14" t="s">
        <v>3</v>
      </c>
      <c r="F80" s="135"/>
      <c r="G80" s="15" t="s">
        <v>0</v>
      </c>
      <c r="H80" s="15" t="s">
        <v>1</v>
      </c>
      <c r="I80" s="15" t="s">
        <v>2</v>
      </c>
      <c r="J80" s="15" t="s">
        <v>3</v>
      </c>
      <c r="K80" s="128"/>
      <c r="L80" s="15" t="s">
        <v>0</v>
      </c>
      <c r="M80" s="15" t="s">
        <v>1</v>
      </c>
      <c r="N80" s="15" t="s">
        <v>2</v>
      </c>
      <c r="O80" s="15" t="s">
        <v>3</v>
      </c>
      <c r="P80" s="128"/>
      <c r="Q80" s="14" t="s">
        <v>0</v>
      </c>
      <c r="R80" s="14" t="s">
        <v>1</v>
      </c>
      <c r="S80" s="14" t="s">
        <v>2</v>
      </c>
      <c r="T80" s="14" t="s">
        <v>3</v>
      </c>
      <c r="U80" s="128"/>
      <c r="V80" s="14" t="s">
        <v>0</v>
      </c>
      <c r="W80" s="14" t="s">
        <v>1</v>
      </c>
      <c r="X80" s="14" t="s">
        <v>2</v>
      </c>
      <c r="Y80" s="14" t="s">
        <v>3</v>
      </c>
      <c r="Z80" s="128"/>
      <c r="AA80" s="14" t="s">
        <v>0</v>
      </c>
      <c r="AB80" s="14" t="s">
        <v>1</v>
      </c>
      <c r="AC80" s="14" t="s">
        <v>2</v>
      </c>
      <c r="AD80" s="14" t="s">
        <v>3</v>
      </c>
      <c r="AE80" s="128"/>
      <c r="AF80" s="14" t="s">
        <v>0</v>
      </c>
      <c r="AG80" s="14" t="s">
        <v>1</v>
      </c>
      <c r="AH80" s="14" t="s">
        <v>2</v>
      </c>
      <c r="AI80" s="14" t="s">
        <v>3</v>
      </c>
      <c r="AJ80" s="123"/>
      <c r="AK80" s="14" t="s">
        <v>0</v>
      </c>
      <c r="AL80" s="14" t="s">
        <v>1</v>
      </c>
      <c r="AM80" s="14" t="s">
        <v>2</v>
      </c>
      <c r="AN80" s="14" t="s">
        <v>3</v>
      </c>
      <c r="AO80" s="123"/>
      <c r="AP80" s="14" t="s">
        <v>0</v>
      </c>
      <c r="AQ80" s="14" t="s">
        <v>1</v>
      </c>
      <c r="AR80" s="14" t="s">
        <v>2</v>
      </c>
      <c r="AS80" s="14" t="s">
        <v>3</v>
      </c>
      <c r="AT80" s="123"/>
      <c r="AU80" s="14" t="s">
        <v>0</v>
      </c>
      <c r="AV80" s="14" t="s">
        <v>1</v>
      </c>
      <c r="AW80" s="14" t="s">
        <v>2</v>
      </c>
      <c r="AX80" s="14" t="s">
        <v>3</v>
      </c>
      <c r="AY80" s="123"/>
      <c r="AZ80" s="14" t="s">
        <v>0</v>
      </c>
      <c r="BA80" s="14" t="s">
        <v>1</v>
      </c>
      <c r="BB80" s="14" t="s">
        <v>2</v>
      </c>
      <c r="BC80" s="14" t="s">
        <v>3</v>
      </c>
      <c r="BD80" s="123"/>
      <c r="BE80" s="14" t="s">
        <v>0</v>
      </c>
      <c r="BF80" s="14" t="s">
        <v>1</v>
      </c>
      <c r="BG80" s="14" t="s">
        <v>2</v>
      </c>
      <c r="BH80" s="14" t="s">
        <v>3</v>
      </c>
      <c r="BI80" s="149"/>
      <c r="BJ80" s="106" t="s">
        <v>0</v>
      </c>
      <c r="BK80" s="106" t="s">
        <v>1</v>
      </c>
      <c r="BL80" s="106" t="s">
        <v>2</v>
      </c>
      <c r="BM80" s="106" t="s">
        <v>3</v>
      </c>
      <c r="BN80" s="149"/>
    </row>
    <row r="81" spans="1:66" hidden="1" outlineLevel="1" x14ac:dyDescent="0.25">
      <c r="A81" s="39" t="s">
        <v>39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140814.87000000002</v>
      </c>
      <c r="H81" s="9">
        <v>142528.649</v>
      </c>
      <c r="I81" s="9">
        <v>149901.05900000001</v>
      </c>
      <c r="J81" s="9">
        <v>152077.53600000002</v>
      </c>
      <c r="K81" s="9">
        <v>152077.53600000002</v>
      </c>
      <c r="L81" s="9">
        <v>151220.29800000001</v>
      </c>
      <c r="M81" s="9">
        <v>149375.799</v>
      </c>
      <c r="N81" s="9">
        <v>155186.144</v>
      </c>
      <c r="O81" s="9">
        <v>163460.84599999999</v>
      </c>
      <c r="P81" s="9">
        <v>163460.84599999999</v>
      </c>
      <c r="Q81" s="9">
        <v>184612.636</v>
      </c>
      <c r="R81" s="9">
        <v>185400.92200000002</v>
      </c>
      <c r="S81" s="9">
        <v>194893.00600000002</v>
      </c>
      <c r="T81" s="9">
        <v>211429.109</v>
      </c>
      <c r="U81" s="9">
        <v>211429.109</v>
      </c>
      <c r="V81" s="9">
        <v>223638.76800000001</v>
      </c>
      <c r="W81" s="9">
        <v>220404.42600000001</v>
      </c>
      <c r="X81" s="9">
        <v>247026.39600000001</v>
      </c>
      <c r="Y81" s="9">
        <v>285860.01499999996</v>
      </c>
      <c r="Z81" s="9">
        <v>285860.01499999996</v>
      </c>
      <c r="AA81" s="9">
        <v>267733.74</v>
      </c>
      <c r="AB81" s="9">
        <v>269136.88784738403</v>
      </c>
      <c r="AC81" s="9">
        <v>0</v>
      </c>
      <c r="AD81" s="9">
        <v>279737.27</v>
      </c>
      <c r="AE81" s="9">
        <v>279737.27</v>
      </c>
      <c r="AF81" s="9">
        <v>283748.08999999997</v>
      </c>
      <c r="AG81" s="9">
        <v>292222.83</v>
      </c>
      <c r="AH81" s="9">
        <v>298460.37</v>
      </c>
      <c r="AI81" s="9">
        <v>310930.60000000003</v>
      </c>
      <c r="AJ81" s="9">
        <v>310930.60000000003</v>
      </c>
      <c r="AK81" s="9">
        <v>301929.21999999997</v>
      </c>
      <c r="AL81" s="9">
        <v>300264.76</v>
      </c>
      <c r="AM81" s="9">
        <v>301899.85000000003</v>
      </c>
      <c r="AN81" s="9">
        <v>311672.89689999999</v>
      </c>
      <c r="AO81" s="9">
        <v>311672.89689999999</v>
      </c>
      <c r="AP81" s="9">
        <v>310824.70999999996</v>
      </c>
      <c r="AQ81" s="9">
        <v>310765.75</v>
      </c>
      <c r="AR81" s="9">
        <v>313911.47905999998</v>
      </c>
      <c r="AS81" s="9">
        <v>319474.63999999996</v>
      </c>
      <c r="AT81" s="9">
        <v>319474.63999999996</v>
      </c>
      <c r="AU81" s="9">
        <v>371683.52</v>
      </c>
      <c r="AV81" s="9">
        <v>362764.15</v>
      </c>
      <c r="AW81" s="9">
        <v>384194.91619999998</v>
      </c>
      <c r="AX81" s="9">
        <v>407116.8150606</v>
      </c>
      <c r="AY81" s="9">
        <v>407116.8150606</v>
      </c>
      <c r="AZ81" s="9">
        <v>415883.32</v>
      </c>
      <c r="BA81" s="9">
        <v>416629.99</v>
      </c>
      <c r="BB81" s="9">
        <v>412578.68</v>
      </c>
      <c r="BC81" s="9">
        <v>436270.78</v>
      </c>
      <c r="BD81" s="9">
        <v>436270.78</v>
      </c>
      <c r="BE81" s="9">
        <v>429656.56</v>
      </c>
      <c r="BF81" s="9">
        <v>415342.04883520002</v>
      </c>
      <c r="BG81" s="9">
        <v>418384.37</v>
      </c>
      <c r="BH81" s="9">
        <v>477967.8</v>
      </c>
      <c r="BI81" s="9">
        <v>477967.8</v>
      </c>
      <c r="BJ81" s="9">
        <v>491575.30000000005</v>
      </c>
      <c r="BK81" s="9">
        <v>500564.96</v>
      </c>
      <c r="BL81" s="9"/>
      <c r="BM81" s="9"/>
    </row>
    <row r="82" spans="1:66" hidden="1" outlineLevel="1" x14ac:dyDescent="0.25"/>
    <row r="83" spans="1:66" hidden="1" outlineLevel="1" x14ac:dyDescent="0.25">
      <c r="A83" s="127"/>
      <c r="B83" s="142">
        <v>2011</v>
      </c>
      <c r="C83" s="132"/>
      <c r="D83" s="132"/>
      <c r="E83" s="133"/>
      <c r="F83" s="134">
        <v>2011</v>
      </c>
      <c r="G83" s="136">
        <v>2012</v>
      </c>
      <c r="H83" s="137"/>
      <c r="I83" s="137"/>
      <c r="J83" s="138"/>
      <c r="K83" s="125">
        <v>2012</v>
      </c>
      <c r="L83" s="140">
        <v>2013</v>
      </c>
      <c r="M83" s="129"/>
      <c r="N83" s="129"/>
      <c r="O83" s="130"/>
      <c r="P83" s="122">
        <v>2013</v>
      </c>
      <c r="Q83" s="140">
        <v>2014</v>
      </c>
      <c r="R83" s="129"/>
      <c r="S83" s="129"/>
      <c r="T83" s="130"/>
      <c r="U83" s="122">
        <v>2014</v>
      </c>
      <c r="V83" s="140">
        <v>2015</v>
      </c>
      <c r="W83" s="129"/>
      <c r="X83" s="129"/>
      <c r="Y83" s="130"/>
      <c r="Z83" s="122">
        <v>2015</v>
      </c>
      <c r="AA83" s="140">
        <v>2016</v>
      </c>
      <c r="AB83" s="129"/>
      <c r="AC83" s="129"/>
      <c r="AD83" s="130"/>
      <c r="AE83" s="122">
        <v>2016</v>
      </c>
      <c r="AF83" s="140">
        <v>2017</v>
      </c>
      <c r="AG83" s="129"/>
      <c r="AH83" s="129"/>
      <c r="AI83" s="130"/>
      <c r="AJ83" s="122">
        <v>2017</v>
      </c>
      <c r="AK83" s="140">
        <v>2018</v>
      </c>
      <c r="AL83" s="129"/>
      <c r="AM83" s="129"/>
      <c r="AN83" s="130"/>
      <c r="AO83" s="122">
        <v>2018</v>
      </c>
      <c r="AP83" s="140">
        <v>2019</v>
      </c>
      <c r="AQ83" s="129"/>
      <c r="AR83" s="129"/>
      <c r="AS83" s="130"/>
      <c r="AT83" s="122">
        <v>2019</v>
      </c>
      <c r="AU83" s="124">
        <v>2020</v>
      </c>
      <c r="AV83" s="124"/>
      <c r="AW83" s="124"/>
      <c r="AX83" s="125"/>
      <c r="AY83" s="122">
        <v>2020</v>
      </c>
      <c r="AZ83" s="124">
        <v>2021</v>
      </c>
      <c r="BA83" s="124"/>
      <c r="BB83" s="124"/>
      <c r="BC83" s="125"/>
      <c r="BD83" s="122">
        <v>2021</v>
      </c>
      <c r="BE83" s="147">
        <v>2022</v>
      </c>
      <c r="BF83" s="124"/>
      <c r="BG83" s="124"/>
      <c r="BH83" s="125"/>
      <c r="BI83" s="148">
        <v>2022</v>
      </c>
      <c r="BJ83" s="124">
        <v>2023</v>
      </c>
      <c r="BK83" s="124"/>
      <c r="BL83" s="124"/>
      <c r="BM83" s="125"/>
      <c r="BN83" s="148">
        <v>2023</v>
      </c>
    </row>
    <row r="84" spans="1:66" hidden="1" outlineLevel="1" x14ac:dyDescent="0.25">
      <c r="A84" s="141"/>
      <c r="B84" s="14" t="s">
        <v>0</v>
      </c>
      <c r="C84" s="14" t="s">
        <v>1</v>
      </c>
      <c r="D84" s="14" t="s">
        <v>2</v>
      </c>
      <c r="E84" s="14" t="s">
        <v>3</v>
      </c>
      <c r="F84" s="146"/>
      <c r="G84" s="15" t="s">
        <v>0</v>
      </c>
      <c r="H84" s="15" t="s">
        <v>1</v>
      </c>
      <c r="I84" s="15" t="s">
        <v>2</v>
      </c>
      <c r="J84" s="15" t="s">
        <v>3</v>
      </c>
      <c r="K84" s="145"/>
      <c r="L84" s="15" t="s">
        <v>0</v>
      </c>
      <c r="M84" s="15" t="s">
        <v>1</v>
      </c>
      <c r="N84" s="15" t="s">
        <v>2</v>
      </c>
      <c r="O84" s="15" t="s">
        <v>3</v>
      </c>
      <c r="P84" s="123"/>
      <c r="Q84" s="14" t="s">
        <v>0</v>
      </c>
      <c r="R84" s="14" t="s">
        <v>1</v>
      </c>
      <c r="S84" s="14" t="s">
        <v>2</v>
      </c>
      <c r="T84" s="14" t="s">
        <v>3</v>
      </c>
      <c r="U84" s="123"/>
      <c r="V84" s="14" t="s">
        <v>0</v>
      </c>
      <c r="W84" s="14" t="s">
        <v>1</v>
      </c>
      <c r="X84" s="14" t="s">
        <v>2</v>
      </c>
      <c r="Y84" s="14" t="s">
        <v>3</v>
      </c>
      <c r="Z84" s="123"/>
      <c r="AA84" s="14" t="s">
        <v>0</v>
      </c>
      <c r="AB84" s="14" t="s">
        <v>1</v>
      </c>
      <c r="AC84" s="14" t="s">
        <v>2</v>
      </c>
      <c r="AD84" s="14" t="s">
        <v>3</v>
      </c>
      <c r="AE84" s="123"/>
      <c r="AF84" s="14" t="s">
        <v>0</v>
      </c>
      <c r="AG84" s="14" t="s">
        <v>1</v>
      </c>
      <c r="AH84" s="14" t="s">
        <v>2</v>
      </c>
      <c r="AI84" s="14" t="s">
        <v>3</v>
      </c>
      <c r="AJ84" s="123"/>
      <c r="AK84" s="14" t="s">
        <v>0</v>
      </c>
      <c r="AL84" s="14" t="s">
        <v>1</v>
      </c>
      <c r="AM84" s="14" t="s">
        <v>2</v>
      </c>
      <c r="AN84" s="14" t="s">
        <v>3</v>
      </c>
      <c r="AO84" s="123"/>
      <c r="AP84" s="14" t="s">
        <v>0</v>
      </c>
      <c r="AQ84" s="14" t="s">
        <v>1</v>
      </c>
      <c r="AR84" s="14" t="s">
        <v>2</v>
      </c>
      <c r="AS84" s="14" t="s">
        <v>3</v>
      </c>
      <c r="AT84" s="123"/>
      <c r="AU84" s="14" t="s">
        <v>0</v>
      </c>
      <c r="AV84" s="14" t="s">
        <v>1</v>
      </c>
      <c r="AW84" s="14" t="s">
        <v>2</v>
      </c>
      <c r="AX84" s="14" t="s">
        <v>3</v>
      </c>
      <c r="AY84" s="123"/>
      <c r="AZ84" s="14" t="s">
        <v>0</v>
      </c>
      <c r="BA84" s="14" t="s">
        <v>1</v>
      </c>
      <c r="BB84" s="14" t="s">
        <v>2</v>
      </c>
      <c r="BC84" s="14" t="s">
        <v>3</v>
      </c>
      <c r="BD84" s="123"/>
      <c r="BE84" s="14" t="s">
        <v>0</v>
      </c>
      <c r="BF84" s="14" t="s">
        <v>1</v>
      </c>
      <c r="BG84" s="14" t="s">
        <v>2</v>
      </c>
      <c r="BH84" s="14" t="s">
        <v>3</v>
      </c>
      <c r="BI84" s="149"/>
      <c r="BJ84" s="106" t="s">
        <v>0</v>
      </c>
      <c r="BK84" s="106" t="s">
        <v>1</v>
      </c>
      <c r="BL84" s="106" t="s">
        <v>2</v>
      </c>
      <c r="BM84" s="106" t="s">
        <v>3</v>
      </c>
      <c r="BN84" s="149"/>
    </row>
    <row r="85" spans="1:66" hidden="1" outlineLevel="1" x14ac:dyDescent="0.25">
      <c r="A85" s="39" t="s">
        <v>40</v>
      </c>
      <c r="B85" s="9">
        <v>-84.375761400000002</v>
      </c>
      <c r="C85" s="9">
        <v>54.236112400000003</v>
      </c>
      <c r="D85" s="9">
        <v>-96.907570300000003</v>
      </c>
      <c r="E85" s="9">
        <v>-352.26037120000001</v>
      </c>
      <c r="F85" s="9">
        <v>-479.3075905</v>
      </c>
      <c r="G85" s="9">
        <v>-257.6889961</v>
      </c>
      <c r="H85" s="9">
        <v>-205.08595020000001</v>
      </c>
      <c r="I85" s="9">
        <v>-258.30714469999998</v>
      </c>
      <c r="J85" s="9">
        <v>-299.34223179999998</v>
      </c>
      <c r="K85" s="9">
        <v>-1020.4243228</v>
      </c>
      <c r="L85" s="9">
        <v>-341.15930989999998</v>
      </c>
      <c r="M85" s="9">
        <v>-292.14768770000001</v>
      </c>
      <c r="N85" s="9">
        <v>-313.19996500000002</v>
      </c>
      <c r="O85" s="9">
        <v>-69.619024400000001</v>
      </c>
      <c r="P85" s="9">
        <v>-1016.1259869999999</v>
      </c>
      <c r="Q85" s="9">
        <v>-278.12703770000002</v>
      </c>
      <c r="R85" s="9">
        <v>-110.2420204</v>
      </c>
      <c r="S85" s="9">
        <v>-333.61723069999999</v>
      </c>
      <c r="T85" s="9">
        <v>-547.42325949999997</v>
      </c>
      <c r="U85" s="9">
        <v>-1269.4095483000001</v>
      </c>
      <c r="V85" s="9">
        <v>-388.81699909999998</v>
      </c>
      <c r="W85" s="9">
        <v>-275.36006429999998</v>
      </c>
      <c r="X85" s="9">
        <v>-273.17139090000001</v>
      </c>
      <c r="Y85" s="9">
        <v>-121.2505987</v>
      </c>
      <c r="Z85" s="9">
        <v>-1058.5990529999999</v>
      </c>
      <c r="AA85" s="9">
        <v>-214.71871440000001</v>
      </c>
      <c r="AB85" s="9">
        <v>-317.53552789999998</v>
      </c>
      <c r="AC85" s="9">
        <v>-112.040458</v>
      </c>
      <c r="AD85" s="9">
        <v>-143.77833630000001</v>
      </c>
      <c r="AE85" s="9">
        <v>-788.07303659999991</v>
      </c>
      <c r="AF85" s="9">
        <v>-107.74737709999999</v>
      </c>
      <c r="AG85" s="9">
        <v>-153.10891620000001</v>
      </c>
      <c r="AH85" s="9">
        <v>-67.422857500000006</v>
      </c>
      <c r="AI85" s="9">
        <v>-153.54078250000001</v>
      </c>
      <c r="AJ85" s="9">
        <v>-481.8199333</v>
      </c>
      <c r="AK85" s="9">
        <v>-486.15280819999998</v>
      </c>
      <c r="AL85" s="9">
        <v>-277.74533020000001</v>
      </c>
      <c r="AM85" s="9">
        <v>-165.3842315</v>
      </c>
      <c r="AN85" s="9">
        <v>-67.676714200000006</v>
      </c>
      <c r="AO85" s="9">
        <v>-996.95908410000004</v>
      </c>
      <c r="AP85" s="9">
        <v>-294.07442250000003</v>
      </c>
      <c r="AQ85" s="9">
        <v>-274.3688788</v>
      </c>
      <c r="AR85" s="9">
        <v>-201.65516099999999</v>
      </c>
      <c r="AS85" s="9">
        <v>-303.11192419999998</v>
      </c>
      <c r="AT85" s="9">
        <v>-1073.2103864999999</v>
      </c>
      <c r="AU85" s="9">
        <v>-25.309084599999998</v>
      </c>
      <c r="AV85" s="9">
        <v>188.62173540000001</v>
      </c>
      <c r="AW85" s="9">
        <v>172.80704800000001</v>
      </c>
      <c r="AX85" s="9">
        <v>37.968899800000003</v>
      </c>
      <c r="AY85" s="9">
        <v>374.08859860000007</v>
      </c>
      <c r="AZ85" s="9">
        <v>-115.81015460510184</v>
      </c>
      <c r="BA85" s="9">
        <v>283.71354509254343</v>
      </c>
      <c r="BB85" s="9">
        <v>-292.20195786805971</v>
      </c>
      <c r="BC85" s="9">
        <v>-614.69669819199817</v>
      </c>
      <c r="BD85" s="9">
        <v>-738.99526557261629</v>
      </c>
      <c r="BE85" s="9">
        <v>-1093.06</v>
      </c>
      <c r="BF85" s="9">
        <v>-1237.96</v>
      </c>
      <c r="BG85" s="9">
        <v>-1798.97</v>
      </c>
      <c r="BH85" s="9">
        <v>-954.02</v>
      </c>
      <c r="BI85" s="9">
        <v>-5084.01</v>
      </c>
      <c r="BJ85" s="9">
        <v>-1491.13</v>
      </c>
      <c r="BK85" s="9">
        <v>-1957.1</v>
      </c>
      <c r="BL85" s="9"/>
      <c r="BM85" s="9"/>
    </row>
    <row r="86" spans="1:66" hidden="1" outlineLevel="1" x14ac:dyDescent="0.25"/>
    <row r="87" spans="1:66" hidden="1" outlineLevel="1" x14ac:dyDescent="0.25">
      <c r="A87" s="127"/>
      <c r="B87" s="142">
        <v>2011</v>
      </c>
      <c r="C87" s="132"/>
      <c r="D87" s="132"/>
      <c r="E87" s="133"/>
      <c r="F87" s="134">
        <v>2011</v>
      </c>
      <c r="G87" s="136">
        <v>2012</v>
      </c>
      <c r="H87" s="137"/>
      <c r="I87" s="137"/>
      <c r="J87" s="138"/>
      <c r="K87" s="125">
        <v>2012</v>
      </c>
      <c r="L87" s="140">
        <v>2013</v>
      </c>
      <c r="M87" s="129"/>
      <c r="N87" s="129"/>
      <c r="O87" s="130"/>
      <c r="P87" s="122">
        <v>2013</v>
      </c>
      <c r="Q87" s="140">
        <v>2014</v>
      </c>
      <c r="R87" s="129"/>
      <c r="S87" s="129"/>
      <c r="T87" s="130"/>
      <c r="U87" s="122">
        <v>2014</v>
      </c>
      <c r="V87" s="140">
        <v>2015</v>
      </c>
      <c r="W87" s="129"/>
      <c r="X87" s="129"/>
      <c r="Y87" s="130"/>
      <c r="Z87" s="122">
        <v>2015</v>
      </c>
      <c r="AA87" s="140">
        <v>2016</v>
      </c>
      <c r="AB87" s="129"/>
      <c r="AC87" s="129"/>
      <c r="AD87" s="130"/>
      <c r="AE87" s="122">
        <v>2016</v>
      </c>
      <c r="AF87" s="140">
        <v>2017</v>
      </c>
      <c r="AG87" s="129"/>
      <c r="AH87" s="129"/>
      <c r="AI87" s="130"/>
      <c r="AJ87" s="122">
        <v>2017</v>
      </c>
      <c r="AK87" s="140">
        <v>2018</v>
      </c>
      <c r="AL87" s="129"/>
      <c r="AM87" s="129"/>
      <c r="AN87" s="130"/>
      <c r="AO87" s="122">
        <v>2018</v>
      </c>
      <c r="AP87" s="140">
        <v>2019</v>
      </c>
      <c r="AQ87" s="129"/>
      <c r="AR87" s="129"/>
      <c r="AS87" s="130"/>
      <c r="AT87" s="122">
        <v>2019</v>
      </c>
      <c r="AU87" s="124">
        <v>2020</v>
      </c>
      <c r="AV87" s="124"/>
      <c r="AW87" s="124"/>
      <c r="AX87" s="125"/>
      <c r="AY87" s="122">
        <v>2020</v>
      </c>
      <c r="AZ87" s="124">
        <v>2021</v>
      </c>
      <c r="BA87" s="124"/>
      <c r="BB87" s="124"/>
      <c r="BC87" s="125"/>
      <c r="BD87" s="122">
        <v>2021</v>
      </c>
      <c r="BE87" s="147">
        <v>2022</v>
      </c>
      <c r="BF87" s="124"/>
      <c r="BG87" s="124"/>
      <c r="BH87" s="125"/>
      <c r="BI87" s="148">
        <v>2022</v>
      </c>
      <c r="BJ87" s="124">
        <v>2023</v>
      </c>
      <c r="BK87" s="124"/>
      <c r="BL87" s="124"/>
      <c r="BM87" s="125"/>
      <c r="BN87" s="148">
        <v>2023</v>
      </c>
    </row>
    <row r="88" spans="1:66" hidden="1" outlineLevel="1" x14ac:dyDescent="0.25">
      <c r="A88" s="141"/>
      <c r="B88" s="14" t="s">
        <v>0</v>
      </c>
      <c r="C88" s="14" t="s">
        <v>1</v>
      </c>
      <c r="D88" s="14" t="s">
        <v>2</v>
      </c>
      <c r="E88" s="14" t="s">
        <v>3</v>
      </c>
      <c r="F88" s="146"/>
      <c r="G88" s="15" t="s">
        <v>0</v>
      </c>
      <c r="H88" s="15" t="s">
        <v>1</v>
      </c>
      <c r="I88" s="15" t="s">
        <v>2</v>
      </c>
      <c r="J88" s="15" t="s">
        <v>3</v>
      </c>
      <c r="K88" s="145"/>
      <c r="L88" s="15" t="s">
        <v>0</v>
      </c>
      <c r="M88" s="15" t="s">
        <v>1</v>
      </c>
      <c r="N88" s="15" t="s">
        <v>2</v>
      </c>
      <c r="O88" s="15" t="s">
        <v>3</v>
      </c>
      <c r="P88" s="123"/>
      <c r="Q88" s="14" t="s">
        <v>0</v>
      </c>
      <c r="R88" s="14" t="s">
        <v>1</v>
      </c>
      <c r="S88" s="14" t="s">
        <v>2</v>
      </c>
      <c r="T88" s="14" t="s">
        <v>3</v>
      </c>
      <c r="U88" s="123"/>
      <c r="V88" s="14" t="s">
        <v>0</v>
      </c>
      <c r="W88" s="14" t="s">
        <v>1</v>
      </c>
      <c r="X88" s="14" t="s">
        <v>2</v>
      </c>
      <c r="Y88" s="14" t="s">
        <v>3</v>
      </c>
      <c r="Z88" s="123"/>
      <c r="AA88" s="14" t="s">
        <v>0</v>
      </c>
      <c r="AB88" s="14" t="s">
        <v>1</v>
      </c>
      <c r="AC88" s="14" t="s">
        <v>2</v>
      </c>
      <c r="AD88" s="14" t="s">
        <v>3</v>
      </c>
      <c r="AE88" s="123"/>
      <c r="AF88" s="14" t="s">
        <v>0</v>
      </c>
      <c r="AG88" s="14" t="s">
        <v>1</v>
      </c>
      <c r="AH88" s="14" t="s">
        <v>2</v>
      </c>
      <c r="AI88" s="14" t="s">
        <v>3</v>
      </c>
      <c r="AJ88" s="123"/>
      <c r="AK88" s="14" t="s">
        <v>0</v>
      </c>
      <c r="AL88" s="14" t="s">
        <v>1</v>
      </c>
      <c r="AM88" s="14" t="s">
        <v>2</v>
      </c>
      <c r="AN88" s="14" t="s">
        <v>3</v>
      </c>
      <c r="AO88" s="123"/>
      <c r="AP88" s="14" t="s">
        <v>0</v>
      </c>
      <c r="AQ88" s="14" t="s">
        <v>1</v>
      </c>
      <c r="AR88" s="14" t="s">
        <v>2</v>
      </c>
      <c r="AS88" s="14" t="s">
        <v>3</v>
      </c>
      <c r="AT88" s="123"/>
      <c r="AU88" s="14" t="s">
        <v>0</v>
      </c>
      <c r="AV88" s="14" t="s">
        <v>1</v>
      </c>
      <c r="AW88" s="14" t="s">
        <v>2</v>
      </c>
      <c r="AX88" s="14" t="s">
        <v>3</v>
      </c>
      <c r="AY88" s="123"/>
      <c r="AZ88" s="14" t="s">
        <v>0</v>
      </c>
      <c r="BA88" s="14" t="s">
        <v>1</v>
      </c>
      <c r="BB88" s="14" t="s">
        <v>2</v>
      </c>
      <c r="BC88" s="14" t="s">
        <v>3</v>
      </c>
      <c r="BD88" s="123"/>
      <c r="BE88" s="14" t="s">
        <v>0</v>
      </c>
      <c r="BF88" s="14" t="s">
        <v>1</v>
      </c>
      <c r="BG88" s="14" t="s">
        <v>2</v>
      </c>
      <c r="BH88" s="14" t="s">
        <v>3</v>
      </c>
      <c r="BI88" s="149"/>
      <c r="BJ88" s="106" t="s">
        <v>0</v>
      </c>
      <c r="BK88" s="106" t="s">
        <v>1</v>
      </c>
      <c r="BL88" s="106" t="s">
        <v>2</v>
      </c>
      <c r="BM88" s="106" t="s">
        <v>3</v>
      </c>
      <c r="BN88" s="149"/>
    </row>
    <row r="89" spans="1:66" hidden="1" outlineLevel="1" x14ac:dyDescent="0.25">
      <c r="A89" s="39" t="s">
        <v>41</v>
      </c>
      <c r="B89" s="9">
        <f>B90</f>
        <v>50690.9</v>
      </c>
      <c r="C89" s="9">
        <f>SUM(B90:C90)</f>
        <v>112970.3</v>
      </c>
      <c r="D89" s="9">
        <f>SUM(B90:D90)</f>
        <v>201254.6</v>
      </c>
      <c r="E89" s="9">
        <f>SUM(B90:E90)</f>
        <v>285989.09999999998</v>
      </c>
      <c r="F89" s="9">
        <f>E89</f>
        <v>285989.09999999998</v>
      </c>
      <c r="G89" s="9">
        <f>G90</f>
        <v>55495.5</v>
      </c>
      <c r="H89" s="9">
        <f>SUM(G90:H90)</f>
        <v>123507.6</v>
      </c>
      <c r="I89" s="9">
        <f>SUM(G90:I90)</f>
        <v>215216.8</v>
      </c>
      <c r="J89" s="9">
        <f>SUM(G90:J90)</f>
        <v>310471.3</v>
      </c>
      <c r="K89" s="9">
        <f>J89</f>
        <v>310471.3</v>
      </c>
      <c r="L89" s="9">
        <f>L90</f>
        <v>62957.7</v>
      </c>
      <c r="M89" s="9">
        <f>SUM(L90:M90)</f>
        <v>139804.59999999998</v>
      </c>
      <c r="N89" s="9">
        <f>SUM(L90:N90)</f>
        <v>243005.99999999997</v>
      </c>
      <c r="O89" s="9">
        <f>SUM(L90:O90)</f>
        <v>355294.8</v>
      </c>
      <c r="P89" s="9">
        <f>O89</f>
        <v>355294.8</v>
      </c>
      <c r="Q89" s="9">
        <f>Q90</f>
        <v>69449.100000000006</v>
      </c>
      <c r="R89" s="9">
        <f>SUM(Q90:R90)</f>
        <v>153765.70000000001</v>
      </c>
      <c r="S89" s="9">
        <f>SUM(Q90:S90)</f>
        <v>270644.80000000005</v>
      </c>
      <c r="T89" s="9">
        <f>SUM(Q90:T90)</f>
        <v>400694.00000000006</v>
      </c>
      <c r="U89" s="9">
        <f>T89</f>
        <v>400694.00000000006</v>
      </c>
      <c r="V89" s="9">
        <f>V90</f>
        <v>80778.2</v>
      </c>
      <c r="W89" s="9">
        <f>SUM(V90:W90)</f>
        <v>174870.39999999999</v>
      </c>
      <c r="X89" s="9">
        <f>SUM(V90:X90)</f>
        <v>298316.5</v>
      </c>
      <c r="Y89" s="9">
        <f>SUM(V90:Y90)</f>
        <v>430489.4</v>
      </c>
      <c r="Z89" s="9">
        <f>Y89</f>
        <v>430489.4</v>
      </c>
      <c r="AA89" s="9">
        <f>AA90</f>
        <v>82516.7</v>
      </c>
      <c r="AB89" s="9">
        <f>SUM(AA90:AB90)</f>
        <v>187518.5</v>
      </c>
      <c r="AC89" s="9">
        <f>SUM(AA90:AC90)</f>
        <v>326914.3</v>
      </c>
      <c r="AD89" s="9">
        <f>SUM(AA90:AD90)</f>
        <v>476331.19999999995</v>
      </c>
      <c r="AE89" s="9">
        <f>AD89</f>
        <v>476331.19999999995</v>
      </c>
      <c r="AF89" s="9">
        <f>AF90</f>
        <v>94072.4</v>
      </c>
      <c r="AG89" s="9">
        <f>SUM(AF90:AG90)</f>
        <v>209404</v>
      </c>
      <c r="AH89" s="9">
        <f>SUM(AF90:AH90)</f>
        <v>361381.4</v>
      </c>
      <c r="AI89" s="9">
        <f>SUM(AF90:AI90)</f>
        <v>530475.69999999995</v>
      </c>
      <c r="AJ89" s="9">
        <f>AI89</f>
        <v>530475.69999999995</v>
      </c>
      <c r="AK89" s="9">
        <v>105149</v>
      </c>
      <c r="AL89" s="9">
        <v>228522.9</v>
      </c>
      <c r="AM89" s="9">
        <v>387910.19999999995</v>
      </c>
      <c r="AN89" s="9">
        <v>569385.6</v>
      </c>
      <c r="AO89" s="9">
        <f>AN89</f>
        <v>569385.6</v>
      </c>
      <c r="AP89" s="9">
        <f>AP90</f>
        <v>111636.3</v>
      </c>
      <c r="AQ89" s="9">
        <f>SUM(AP90:AQ90)</f>
        <v>245672.3</v>
      </c>
      <c r="AR89" s="9">
        <f>SUM(AP90:AR90)</f>
        <v>421188.30000000005</v>
      </c>
      <c r="AS89" s="9">
        <f>SUM(AP90:AS90)</f>
        <v>619102.70000000007</v>
      </c>
      <c r="AT89" s="9">
        <f>AS89</f>
        <v>619102.70000000007</v>
      </c>
      <c r="AU89" s="9">
        <f>AU90</f>
        <v>117150.9</v>
      </c>
      <c r="AV89" s="9">
        <f>SUM(AU90:AV90)</f>
        <v>239876</v>
      </c>
      <c r="AW89" s="9">
        <f>SUM(AU90:AW90)</f>
        <v>413286.80000000005</v>
      </c>
      <c r="AX89" s="9">
        <f>SUM(AU90:AX90)</f>
        <v>639688.6</v>
      </c>
      <c r="AY89" s="9">
        <f>AX89</f>
        <v>639688.6</v>
      </c>
      <c r="AZ89" s="9">
        <f>AZ90</f>
        <v>121427.5</v>
      </c>
      <c r="BA89" s="9">
        <f>SUM(AZ90:BA90)</f>
        <v>276844.19999999995</v>
      </c>
      <c r="BB89" s="9">
        <f>SUM(AZ90:BB90)</f>
        <v>486905.39999999991</v>
      </c>
      <c r="BC89" s="9">
        <f>SUM(AZ90:BC90)</f>
        <v>782854.29999999981</v>
      </c>
      <c r="BD89" s="9">
        <f>BC89</f>
        <v>782854.29999999981</v>
      </c>
      <c r="BE89" s="9">
        <f>BE90</f>
        <v>145869.20000000001</v>
      </c>
      <c r="BF89" s="9">
        <f>SUM(BE90:BF90)</f>
        <v>335320.2</v>
      </c>
      <c r="BG89" s="9">
        <f>SUM(BE90:BG90)</f>
        <v>597402.39999999991</v>
      </c>
      <c r="BH89" s="9">
        <f>SUM(BE90:BH90)</f>
        <v>971034.89999999991</v>
      </c>
      <c r="BI89" s="9">
        <f>BH89</f>
        <v>971034.89999999991</v>
      </c>
      <c r="BJ89" s="9">
        <f>BJ90</f>
        <v>183892.2</v>
      </c>
      <c r="BK89" s="9">
        <f>SUM(BJ90:BK90)</f>
        <v>453369.5</v>
      </c>
      <c r="BL89" s="9"/>
      <c r="BM89" s="9"/>
    </row>
    <row r="90" spans="1:66" hidden="1" outlineLevel="1" x14ac:dyDescent="0.25">
      <c r="A90" s="39" t="s">
        <v>42</v>
      </c>
      <c r="B90" s="9">
        <v>50690.9</v>
      </c>
      <c r="C90" s="9">
        <v>62279.4</v>
      </c>
      <c r="D90" s="9">
        <v>88284.3</v>
      </c>
      <c r="E90" s="9">
        <v>84734.5</v>
      </c>
      <c r="F90" s="9">
        <f>E89</f>
        <v>285989.09999999998</v>
      </c>
      <c r="G90" s="9">
        <v>55495.5</v>
      </c>
      <c r="H90" s="9">
        <v>68012.100000000006</v>
      </c>
      <c r="I90" s="9">
        <v>91709.2</v>
      </c>
      <c r="J90" s="9">
        <v>95254.5</v>
      </c>
      <c r="K90" s="9">
        <f>J89</f>
        <v>310471.3</v>
      </c>
      <c r="L90" s="9">
        <v>62957.7</v>
      </c>
      <c r="M90" s="9">
        <v>76846.899999999994</v>
      </c>
      <c r="N90" s="9">
        <v>103201.4</v>
      </c>
      <c r="O90" s="9">
        <v>112288.8</v>
      </c>
      <c r="P90" s="9">
        <f>O89</f>
        <v>355294.8</v>
      </c>
      <c r="Q90" s="9">
        <v>69449.100000000006</v>
      </c>
      <c r="R90" s="9">
        <v>84316.6</v>
      </c>
      <c r="S90" s="9">
        <v>116879.1</v>
      </c>
      <c r="T90" s="9">
        <v>130049.2</v>
      </c>
      <c r="U90" s="9">
        <f>T89</f>
        <v>400694.00000000006</v>
      </c>
      <c r="V90" s="9">
        <v>80778.2</v>
      </c>
      <c r="W90" s="9">
        <v>94092.2</v>
      </c>
      <c r="X90" s="9">
        <v>123446.1</v>
      </c>
      <c r="Y90" s="9">
        <v>132172.9</v>
      </c>
      <c r="Z90" s="9">
        <f>Y89</f>
        <v>430489.4</v>
      </c>
      <c r="AA90" s="9">
        <v>82516.7</v>
      </c>
      <c r="AB90" s="9">
        <v>105001.8</v>
      </c>
      <c r="AC90" s="9">
        <v>139395.79999999999</v>
      </c>
      <c r="AD90" s="9">
        <v>149416.9</v>
      </c>
      <c r="AE90" s="9">
        <f>AD89</f>
        <v>476331.19999999995</v>
      </c>
      <c r="AF90" s="9">
        <v>94072.4</v>
      </c>
      <c r="AG90" s="9">
        <v>115331.6</v>
      </c>
      <c r="AH90" s="9">
        <v>151977.4</v>
      </c>
      <c r="AI90" s="9">
        <v>169094.3</v>
      </c>
      <c r="AJ90" s="9">
        <f>AI89</f>
        <v>530475.69999999995</v>
      </c>
      <c r="AK90" s="9">
        <v>105149</v>
      </c>
      <c r="AL90" s="9">
        <v>123373.9</v>
      </c>
      <c r="AM90" s="9">
        <v>159387.29999999999</v>
      </c>
      <c r="AN90" s="9">
        <v>181475.39999999997</v>
      </c>
      <c r="AO90" s="9">
        <f>AN89</f>
        <v>569385.6</v>
      </c>
      <c r="AP90" s="9">
        <v>111636.3</v>
      </c>
      <c r="AQ90" s="9">
        <v>134036</v>
      </c>
      <c r="AR90" s="9">
        <v>175516.00000000003</v>
      </c>
      <c r="AS90" s="9">
        <v>197914.4</v>
      </c>
      <c r="AT90" s="9">
        <f>AS89</f>
        <v>619102.70000000007</v>
      </c>
      <c r="AU90" s="9">
        <v>117150.9</v>
      </c>
      <c r="AV90" s="9">
        <v>122725.1</v>
      </c>
      <c r="AW90" s="9">
        <v>173410.80000000002</v>
      </c>
      <c r="AX90" s="9">
        <v>226401.79999999993</v>
      </c>
      <c r="AY90" s="9">
        <f>AX89</f>
        <v>639688.6</v>
      </c>
      <c r="AZ90" s="9">
        <v>121427.5</v>
      </c>
      <c r="BA90" s="9">
        <v>155416.69999999998</v>
      </c>
      <c r="BB90" s="9">
        <v>210061.19999999998</v>
      </c>
      <c r="BC90" s="9">
        <v>295948.89999999997</v>
      </c>
      <c r="BD90" s="9">
        <f>BC89</f>
        <v>782854.29999999981</v>
      </c>
      <c r="BE90" s="9">
        <v>145869.20000000001</v>
      </c>
      <c r="BF90" s="9">
        <v>189451</v>
      </c>
      <c r="BG90" s="9">
        <v>262082.19999999995</v>
      </c>
      <c r="BH90" s="9">
        <v>373632.50000000006</v>
      </c>
      <c r="BI90" s="9">
        <f>BH89</f>
        <v>971034.89999999991</v>
      </c>
      <c r="BJ90" s="9">
        <v>183892.2</v>
      </c>
      <c r="BK90" s="9">
        <v>269477.3</v>
      </c>
      <c r="BL90" s="9"/>
    </row>
    <row r="91" spans="1:66" hidden="1" outlineLevel="1" x14ac:dyDescent="0.25"/>
    <row r="92" spans="1:66" hidden="1" outlineLevel="1" x14ac:dyDescent="0.25">
      <c r="A92" s="127"/>
      <c r="B92" s="142">
        <v>2011</v>
      </c>
      <c r="C92" s="132"/>
      <c r="D92" s="132"/>
      <c r="E92" s="133"/>
      <c r="F92" s="134">
        <v>2011</v>
      </c>
      <c r="G92" s="136">
        <v>2012</v>
      </c>
      <c r="H92" s="137"/>
      <c r="I92" s="137"/>
      <c r="J92" s="138"/>
      <c r="K92" s="125">
        <v>2012</v>
      </c>
      <c r="L92" s="140">
        <v>2013</v>
      </c>
      <c r="M92" s="129"/>
      <c r="N92" s="129"/>
      <c r="O92" s="130"/>
      <c r="P92" s="122">
        <v>2013</v>
      </c>
      <c r="Q92" s="140">
        <v>2014</v>
      </c>
      <c r="R92" s="129"/>
      <c r="S92" s="129"/>
      <c r="T92" s="130"/>
      <c r="U92" s="122">
        <v>2014</v>
      </c>
      <c r="V92" s="140">
        <v>2015</v>
      </c>
      <c r="W92" s="129"/>
      <c r="X92" s="129"/>
      <c r="Y92" s="130"/>
      <c r="Z92" s="122">
        <v>2015</v>
      </c>
      <c r="AA92" s="140">
        <v>2016</v>
      </c>
      <c r="AB92" s="129"/>
      <c r="AC92" s="129"/>
      <c r="AD92" s="130"/>
      <c r="AE92" s="122">
        <v>2016</v>
      </c>
      <c r="AF92" s="140">
        <v>2017</v>
      </c>
      <c r="AG92" s="129"/>
      <c r="AH92" s="129"/>
      <c r="AI92" s="130"/>
      <c r="AJ92" s="122">
        <v>2017</v>
      </c>
      <c r="AK92" s="140">
        <v>2018</v>
      </c>
      <c r="AL92" s="129"/>
      <c r="AM92" s="129"/>
      <c r="AN92" s="130"/>
      <c r="AO92" s="122">
        <v>2018</v>
      </c>
      <c r="AP92" s="140">
        <v>2019</v>
      </c>
      <c r="AQ92" s="129"/>
      <c r="AR92" s="129"/>
      <c r="AS92" s="130"/>
      <c r="AT92" s="122">
        <v>2019</v>
      </c>
      <c r="AU92" s="124">
        <v>2020</v>
      </c>
      <c r="AV92" s="124"/>
      <c r="AW92" s="124"/>
      <c r="AX92" s="125"/>
      <c r="AY92" s="122">
        <v>2020</v>
      </c>
      <c r="AZ92" s="124">
        <v>2021</v>
      </c>
      <c r="BA92" s="124"/>
      <c r="BB92" s="124"/>
      <c r="BC92" s="125"/>
      <c r="BD92" s="122">
        <v>2021</v>
      </c>
      <c r="BE92" s="147">
        <v>2022</v>
      </c>
      <c r="BF92" s="124"/>
      <c r="BG92" s="124"/>
      <c r="BH92" s="125"/>
      <c r="BI92" s="148">
        <v>2022</v>
      </c>
      <c r="BJ92" s="124">
        <v>2023</v>
      </c>
      <c r="BK92" s="124"/>
      <c r="BL92" s="124"/>
      <c r="BM92" s="125"/>
      <c r="BN92" s="148">
        <v>2023</v>
      </c>
    </row>
    <row r="93" spans="1:66" hidden="1" outlineLevel="1" x14ac:dyDescent="0.25">
      <c r="A93" s="141"/>
      <c r="B93" s="14" t="s">
        <v>0</v>
      </c>
      <c r="C93" s="14" t="s">
        <v>1</v>
      </c>
      <c r="D93" s="14" t="s">
        <v>2</v>
      </c>
      <c r="E93" s="14" t="s">
        <v>3</v>
      </c>
      <c r="F93" s="146"/>
      <c r="G93" s="15" t="s">
        <v>0</v>
      </c>
      <c r="H93" s="15" t="s">
        <v>1</v>
      </c>
      <c r="I93" s="15" t="s">
        <v>2</v>
      </c>
      <c r="J93" s="15" t="s">
        <v>3</v>
      </c>
      <c r="K93" s="145"/>
      <c r="L93" s="15" t="s">
        <v>0</v>
      </c>
      <c r="M93" s="15" t="s">
        <v>1</v>
      </c>
      <c r="N93" s="15" t="s">
        <v>2</v>
      </c>
      <c r="O93" s="15" t="s">
        <v>3</v>
      </c>
      <c r="P93" s="123"/>
      <c r="Q93" s="14" t="s">
        <v>0</v>
      </c>
      <c r="R93" s="14" t="s">
        <v>1</v>
      </c>
      <c r="S93" s="14" t="s">
        <v>2</v>
      </c>
      <c r="T93" s="14" t="s">
        <v>3</v>
      </c>
      <c r="U93" s="123"/>
      <c r="V93" s="14" t="s">
        <v>0</v>
      </c>
      <c r="W93" s="14" t="s">
        <v>1</v>
      </c>
      <c r="X93" s="14" t="s">
        <v>2</v>
      </c>
      <c r="Y93" s="14" t="s">
        <v>3</v>
      </c>
      <c r="Z93" s="123"/>
      <c r="AA93" s="14" t="s">
        <v>0</v>
      </c>
      <c r="AB93" s="14" t="s">
        <v>1</v>
      </c>
      <c r="AC93" s="14" t="s">
        <v>2</v>
      </c>
      <c r="AD93" s="14" t="s">
        <v>3</v>
      </c>
      <c r="AE93" s="123"/>
      <c r="AF93" s="14" t="s">
        <v>0</v>
      </c>
      <c r="AG93" s="14" t="s">
        <v>1</v>
      </c>
      <c r="AH93" s="14" t="s">
        <v>2</v>
      </c>
      <c r="AI93" s="14" t="s">
        <v>3</v>
      </c>
      <c r="AJ93" s="123"/>
      <c r="AK93" s="14" t="s">
        <v>0</v>
      </c>
      <c r="AL93" s="14" t="s">
        <v>1</v>
      </c>
      <c r="AM93" s="14" t="s">
        <v>2</v>
      </c>
      <c r="AN93" s="14" t="s">
        <v>3</v>
      </c>
      <c r="AO93" s="123"/>
      <c r="AP93" s="14" t="s">
        <v>0</v>
      </c>
      <c r="AQ93" s="14" t="s">
        <v>1</v>
      </c>
      <c r="AR93" s="14" t="s">
        <v>2</v>
      </c>
      <c r="AS93" s="14" t="s">
        <v>3</v>
      </c>
      <c r="AT93" s="123"/>
      <c r="AU93" s="14" t="s">
        <v>0</v>
      </c>
      <c r="AV93" s="14" t="s">
        <v>1</v>
      </c>
      <c r="AW93" s="14" t="s">
        <v>2</v>
      </c>
      <c r="AX93" s="14" t="s">
        <v>3</v>
      </c>
      <c r="AY93" s="123"/>
      <c r="AZ93" s="14" t="s">
        <v>0</v>
      </c>
      <c r="BA93" s="14" t="s">
        <v>1</v>
      </c>
      <c r="BB93" s="14" t="s">
        <v>2</v>
      </c>
      <c r="BC93" s="14" t="s">
        <v>3</v>
      </c>
      <c r="BD93" s="123"/>
      <c r="BE93" s="14" t="s">
        <v>0</v>
      </c>
      <c r="BF93" s="14" t="s">
        <v>1</v>
      </c>
      <c r="BG93" s="14" t="s">
        <v>2</v>
      </c>
      <c r="BH93" s="14" t="s">
        <v>3</v>
      </c>
      <c r="BI93" s="149"/>
      <c r="BJ93" s="106" t="s">
        <v>0</v>
      </c>
      <c r="BK93" s="106" t="s">
        <v>1</v>
      </c>
      <c r="BL93" s="106" t="s">
        <v>2</v>
      </c>
      <c r="BM93" s="106" t="s">
        <v>3</v>
      </c>
      <c r="BN93" s="149"/>
    </row>
    <row r="94" spans="1:66" hidden="1" outlineLevel="1" x14ac:dyDescent="0.25">
      <c r="A94" s="39" t="s">
        <v>51</v>
      </c>
      <c r="B94" s="40">
        <f>IF(B98,B90/B98,"")</f>
        <v>1069.6629640258623</v>
      </c>
      <c r="C94" s="40">
        <f>IF(C98,C90/C98,"")</f>
        <v>1347.8327893003898</v>
      </c>
      <c r="D94" s="40">
        <f>IF(D98,D90/D98,"")</f>
        <v>1964.5990180109218</v>
      </c>
      <c r="E94" s="40">
        <f>IF(E98,E90/E98,"")</f>
        <v>1840.4004279719145</v>
      </c>
      <c r="F94" s="40">
        <f>SUM(B94:E94)</f>
        <v>6222.495199309089</v>
      </c>
      <c r="G94" s="40">
        <f>IF(G98,G90/G98,"")</f>
        <v>1187.8579006404507</v>
      </c>
      <c r="H94" s="40">
        <f>IF(H98,H90/H98,"")</f>
        <v>1446.4584448999508</v>
      </c>
      <c r="I94" s="40">
        <f>IF(I98,I90/I98,"")</f>
        <v>1950.0302670897106</v>
      </c>
      <c r="J94" s="40">
        <f>IF(J98,J90/J98,"")</f>
        <v>2015.9863786457913</v>
      </c>
      <c r="K94" s="40">
        <f>SUM(G94:J94)</f>
        <v>6600.3329912759036</v>
      </c>
      <c r="L94" s="40">
        <f t="shared" ref="L94:AN94" si="20">IF(L98,L90/L98,"")</f>
        <v>1319.477735321942</v>
      </c>
      <c r="M94" s="40">
        <f t="shared" si="20"/>
        <v>1591.0565507311226</v>
      </c>
      <c r="N94" s="40">
        <f t="shared" si="20"/>
        <v>2112.8000366180945</v>
      </c>
      <c r="O94" s="40">
        <f t="shared" si="20"/>
        <v>2296.6211059538541</v>
      </c>
      <c r="P94" s="40">
        <f>SUM(L94:O94)</f>
        <v>7319.9554286250132</v>
      </c>
      <c r="Q94" s="40">
        <f t="shared" si="20"/>
        <v>1337.9990758843689</v>
      </c>
      <c r="R94" s="40">
        <f t="shared" si="20"/>
        <v>1588.767662146058</v>
      </c>
      <c r="S94" s="40">
        <f t="shared" si="20"/>
        <v>2220.094104906515</v>
      </c>
      <c r="T94" s="40">
        <f t="shared" si="20"/>
        <v>2281.7815614352717</v>
      </c>
      <c r="U94" s="40">
        <f>SUM(Q94:T94)</f>
        <v>7428.6424043722127</v>
      </c>
      <c r="V94" s="40">
        <f t="shared" si="20"/>
        <v>1328.1519237093062</v>
      </c>
      <c r="W94" s="40">
        <f t="shared" si="20"/>
        <v>1554.3645408592311</v>
      </c>
      <c r="X94" s="40">
        <f t="shared" si="20"/>
        <v>1921.6152351776443</v>
      </c>
      <c r="Y94" s="40">
        <f t="shared" si="20"/>
        <v>1829.3826989619376</v>
      </c>
      <c r="Z94" s="40">
        <f>SUM(V94:Y94)</f>
        <v>6633.5143987081192</v>
      </c>
      <c r="AA94" s="40">
        <f t="shared" si="20"/>
        <v>1111.7301962298752</v>
      </c>
      <c r="AB94" s="40">
        <f t="shared" si="20"/>
        <v>1535.6575029983157</v>
      </c>
      <c r="AC94" s="40">
        <f t="shared" si="20"/>
        <v>2043.1678241480661</v>
      </c>
      <c r="AD94" s="40">
        <f t="shared" si="20"/>
        <v>2170.7644824094891</v>
      </c>
      <c r="AE94" s="40">
        <f>SUM(AA94:AD94)</f>
        <v>6861.3200057857466</v>
      </c>
      <c r="AF94" s="40">
        <f>IF(AF98,AF90/AF98,"")</f>
        <v>1358.5195320890837</v>
      </c>
      <c r="AG94" s="40">
        <f>IF(AG98,AG90/AG98,"")</f>
        <v>1693.0752981037192</v>
      </c>
      <c r="AH94" s="40">
        <f>IF(AH98,AH90/AH98,"")</f>
        <v>2206.5028074279508</v>
      </c>
      <c r="AI94" s="40">
        <f>IF(AI98,AI90/AI98,"")</f>
        <v>2442.7202495134788</v>
      </c>
      <c r="AJ94" s="40">
        <f>SUM(AF94:AI94)</f>
        <v>7700.8178871342325</v>
      </c>
      <c r="AK94" s="40">
        <f t="shared" si="20"/>
        <v>1535.039565555385</v>
      </c>
      <c r="AL94" s="40">
        <f t="shared" si="20"/>
        <v>1800.971036770062</v>
      </c>
      <c r="AM94" s="40">
        <f t="shared" si="20"/>
        <v>2319.9872492423774</v>
      </c>
      <c r="AN94" s="40">
        <f t="shared" si="20"/>
        <v>2605.3019502930379</v>
      </c>
      <c r="AO94" s="40">
        <f>SUM(AK94:AN94)</f>
        <v>8261.2998018608632</v>
      </c>
      <c r="AP94" s="40">
        <f>IF(AP98,AP90/AP98,"")</f>
        <v>1599.5995263268915</v>
      </c>
      <c r="AQ94" s="40">
        <f>IF(AQ98,AQ90/AQ98,"")</f>
        <v>1920.4695608540501</v>
      </c>
      <c r="AR94" s="40">
        <f>IF(AR98,AR90/AR98,"")</f>
        <v>2516.2654203261136</v>
      </c>
      <c r="AS94" s="40">
        <f>IF(AS98,AS90/AS98,"")</f>
        <v>2834.5842404948221</v>
      </c>
      <c r="AT94" s="40">
        <f>SUM(AP94:AS94)</f>
        <v>8870.9187480018772</v>
      </c>
      <c r="AU94" s="40">
        <f>IF(AU98,AU90/AU98,"")</f>
        <v>1641.109927447781</v>
      </c>
      <c r="AV94" s="40">
        <f>IF(AV98,AV90/AV98,"")</f>
        <v>1586.6267855016774</v>
      </c>
      <c r="AW94" s="40">
        <f>IF(AW98,AW90/AW98,"")</f>
        <v>2223.6917107833815</v>
      </c>
      <c r="AX94" s="40">
        <f>IF(AX98,AX90/AX98,"")</f>
        <v>2903.2090617564581</v>
      </c>
      <c r="AY94" s="40">
        <f>SUM(AU94:AX94)</f>
        <v>8354.6374854892983</v>
      </c>
      <c r="AZ94" s="40">
        <f>IF(AZ98,AZ90/AZ98,"")</f>
        <v>1437.007281812434</v>
      </c>
      <c r="BA94" s="40">
        <f>IF(BA98,BA90/BA98,"")</f>
        <v>1838.3073029272202</v>
      </c>
      <c r="BB94" s="40">
        <f>IF(BB98,BB90/BB98,"")</f>
        <v>2479.2993320581973</v>
      </c>
      <c r="BC94" s="40">
        <f>IF(BC98,BC90/BC98,"")</f>
        <v>3490.2263134129539</v>
      </c>
      <c r="BD94" s="40">
        <f>SUM(AZ94:BC94)</f>
        <v>9244.8402302108061</v>
      </c>
      <c r="BE94" s="99">
        <v>1627</v>
      </c>
      <c r="BF94" s="99">
        <v>2286.6344537815125</v>
      </c>
      <c r="BG94" s="99">
        <v>3179.7210437250183</v>
      </c>
      <c r="BH94" s="99">
        <v>3836.7990436251857</v>
      </c>
      <c r="BI94" s="40">
        <f>SUM(BE94:BH94)</f>
        <v>10930.154541131717</v>
      </c>
      <c r="BJ94" s="40">
        <v>2120.2836388792807</v>
      </c>
      <c r="BK94" s="40">
        <v>3084.8770959083199</v>
      </c>
      <c r="BL94" s="40">
        <f>IF(BL98,BL90/BL98,"")</f>
        <v>0</v>
      </c>
      <c r="BM94" s="40" t="str">
        <f>IF(BM98,BM90/BM98,"")</f>
        <v/>
      </c>
      <c r="BN94" s="40">
        <f>SUM(BJ94:BM94)</f>
        <v>5205.1607347876006</v>
      </c>
    </row>
    <row r="95" spans="1:66" hidden="1" outlineLevel="1" x14ac:dyDescent="0.25"/>
    <row r="96" spans="1:66" hidden="1" outlineLevel="1" x14ac:dyDescent="0.25">
      <c r="A96" s="127"/>
      <c r="B96" s="142">
        <v>2011</v>
      </c>
      <c r="C96" s="132"/>
      <c r="D96" s="132"/>
      <c r="E96" s="133"/>
      <c r="F96" s="134">
        <v>2011</v>
      </c>
      <c r="G96" s="136">
        <v>2012</v>
      </c>
      <c r="H96" s="137"/>
      <c r="I96" s="137"/>
      <c r="J96" s="138"/>
      <c r="K96" s="125">
        <v>2012</v>
      </c>
      <c r="L96" s="129">
        <v>2013</v>
      </c>
      <c r="M96" s="129"/>
      <c r="N96" s="129"/>
      <c r="O96" s="130"/>
      <c r="P96" s="122">
        <v>2013</v>
      </c>
      <c r="Q96" s="124">
        <v>2014</v>
      </c>
      <c r="R96" s="124"/>
      <c r="S96" s="124"/>
      <c r="T96" s="125"/>
      <c r="U96" s="122">
        <v>2014</v>
      </c>
      <c r="V96" s="124">
        <v>2015</v>
      </c>
      <c r="W96" s="124"/>
      <c r="X96" s="124"/>
      <c r="Y96" s="125"/>
      <c r="Z96" s="122">
        <v>2015</v>
      </c>
      <c r="AA96" s="124">
        <v>2016</v>
      </c>
      <c r="AB96" s="124"/>
      <c r="AC96" s="124"/>
      <c r="AD96" s="125"/>
      <c r="AE96" s="122">
        <v>2016</v>
      </c>
      <c r="AF96" s="124">
        <v>2017</v>
      </c>
      <c r="AG96" s="124"/>
      <c r="AH96" s="124"/>
      <c r="AI96" s="125"/>
      <c r="AJ96" s="122">
        <v>2017</v>
      </c>
      <c r="AK96" s="140">
        <v>2018</v>
      </c>
      <c r="AL96" s="129"/>
      <c r="AM96" s="129"/>
      <c r="AN96" s="130"/>
      <c r="AO96" s="122">
        <v>2018</v>
      </c>
      <c r="AP96" s="140">
        <v>2019</v>
      </c>
      <c r="AQ96" s="129"/>
      <c r="AR96" s="129"/>
      <c r="AS96" s="130"/>
      <c r="AT96" s="122">
        <v>2019</v>
      </c>
      <c r="AU96" s="124">
        <v>2020</v>
      </c>
      <c r="AV96" s="124"/>
      <c r="AW96" s="124"/>
      <c r="AX96" s="125"/>
      <c r="AY96" s="122">
        <v>2020</v>
      </c>
      <c r="AZ96" s="124">
        <v>2021</v>
      </c>
      <c r="BA96" s="124"/>
      <c r="BB96" s="124"/>
      <c r="BC96" s="125"/>
      <c r="BD96" s="122">
        <v>2021</v>
      </c>
      <c r="BE96" s="147">
        <v>2022</v>
      </c>
      <c r="BF96" s="124"/>
      <c r="BG96" s="124"/>
      <c r="BH96" s="125"/>
      <c r="BI96" s="148">
        <v>2022</v>
      </c>
      <c r="BJ96" s="124">
        <v>2023</v>
      </c>
      <c r="BK96" s="124"/>
      <c r="BL96" s="124"/>
      <c r="BM96" s="125"/>
      <c r="BN96" s="148">
        <v>2023</v>
      </c>
    </row>
    <row r="97" spans="1:66" hidden="1" outlineLevel="1" x14ac:dyDescent="0.25">
      <c r="A97" s="141"/>
      <c r="B97" s="14" t="s">
        <v>0</v>
      </c>
      <c r="C97" s="14" t="s">
        <v>1</v>
      </c>
      <c r="D97" s="14" t="s">
        <v>2</v>
      </c>
      <c r="E97" s="14" t="s">
        <v>3</v>
      </c>
      <c r="F97" s="135"/>
      <c r="G97" s="15" t="s">
        <v>0</v>
      </c>
      <c r="H97" s="15" t="s">
        <v>1</v>
      </c>
      <c r="I97" s="15" t="s">
        <v>2</v>
      </c>
      <c r="J97" s="15" t="s">
        <v>3</v>
      </c>
      <c r="K97" s="128"/>
      <c r="L97" s="15" t="s">
        <v>0</v>
      </c>
      <c r="M97" s="15" t="s">
        <v>1</v>
      </c>
      <c r="N97" s="15" t="s">
        <v>2</v>
      </c>
      <c r="O97" s="15" t="s">
        <v>3</v>
      </c>
      <c r="P97" s="128"/>
      <c r="Q97" s="14" t="s">
        <v>0</v>
      </c>
      <c r="R97" s="14" t="s">
        <v>1</v>
      </c>
      <c r="S97" s="14" t="s">
        <v>2</v>
      </c>
      <c r="T97" s="14" t="s">
        <v>3</v>
      </c>
      <c r="U97" s="128"/>
      <c r="V97" s="14" t="s">
        <v>0</v>
      </c>
      <c r="W97" s="14" t="s">
        <v>1</v>
      </c>
      <c r="X97" s="14" t="s">
        <v>2</v>
      </c>
      <c r="Y97" s="14" t="s">
        <v>3</v>
      </c>
      <c r="Z97" s="128"/>
      <c r="AA97" s="14" t="s">
        <v>0</v>
      </c>
      <c r="AB97" s="14" t="s">
        <v>1</v>
      </c>
      <c r="AC97" s="14" t="s">
        <v>2</v>
      </c>
      <c r="AD97" s="14" t="s">
        <v>3</v>
      </c>
      <c r="AE97" s="128"/>
      <c r="AF97" s="14" t="s">
        <v>0</v>
      </c>
      <c r="AG97" s="14" t="s">
        <v>1</v>
      </c>
      <c r="AH97" s="14" t="s">
        <v>2</v>
      </c>
      <c r="AI97" s="14" t="s">
        <v>3</v>
      </c>
      <c r="AJ97" s="123"/>
      <c r="AK97" s="14" t="s">
        <v>0</v>
      </c>
      <c r="AL97" s="14" t="s">
        <v>1</v>
      </c>
      <c r="AM97" s="14" t="s">
        <v>2</v>
      </c>
      <c r="AN97" s="14" t="s">
        <v>3</v>
      </c>
      <c r="AO97" s="123"/>
      <c r="AP97" s="14" t="s">
        <v>0</v>
      </c>
      <c r="AQ97" s="14" t="s">
        <v>1</v>
      </c>
      <c r="AR97" s="14" t="s">
        <v>2</v>
      </c>
      <c r="AS97" s="14" t="s">
        <v>3</v>
      </c>
      <c r="AT97" s="123"/>
      <c r="AU97" s="14" t="s">
        <v>0</v>
      </c>
      <c r="AV97" s="14" t="s">
        <v>1</v>
      </c>
      <c r="AW97" s="14" t="s">
        <v>2</v>
      </c>
      <c r="AX97" s="14" t="s">
        <v>3</v>
      </c>
      <c r="AY97" s="123"/>
      <c r="AZ97" s="14" t="s">
        <v>0</v>
      </c>
      <c r="BA97" s="14" t="s">
        <v>1</v>
      </c>
      <c r="BB97" s="14" t="s">
        <v>2</v>
      </c>
      <c r="BC97" s="14" t="s">
        <v>3</v>
      </c>
      <c r="BD97" s="123"/>
      <c r="BE97" s="14" t="s">
        <v>0</v>
      </c>
      <c r="BF97" s="14" t="s">
        <v>1</v>
      </c>
      <c r="BG97" s="14" t="s">
        <v>2</v>
      </c>
      <c r="BH97" s="14" t="s">
        <v>3</v>
      </c>
      <c r="BI97" s="149"/>
      <c r="BJ97" s="106" t="s">
        <v>0</v>
      </c>
      <c r="BK97" s="106" t="s">
        <v>1</v>
      </c>
      <c r="BL97" s="106" t="s">
        <v>2</v>
      </c>
      <c r="BM97" s="106" t="s">
        <v>3</v>
      </c>
      <c r="BN97" s="149"/>
    </row>
    <row r="98" spans="1:66" hidden="1" outlineLevel="1" x14ac:dyDescent="0.25">
      <c r="A98" s="20" t="s">
        <v>30</v>
      </c>
      <c r="B98" s="40">
        <v>47.389600000000002</v>
      </c>
      <c r="C98" s="40">
        <v>46.207067000000002</v>
      </c>
      <c r="D98" s="40">
        <v>44.937567000000001</v>
      </c>
      <c r="E98" s="40">
        <v>46.041339000000001</v>
      </c>
      <c r="F98" s="9">
        <v>46.1438931</v>
      </c>
      <c r="G98" s="9">
        <v>46.718972000000001</v>
      </c>
      <c r="H98" s="9">
        <v>47.019739999999999</v>
      </c>
      <c r="I98" s="9">
        <v>47.029629</v>
      </c>
      <c r="J98" s="9">
        <v>47.249575200000002</v>
      </c>
      <c r="K98" s="9">
        <v>47</v>
      </c>
      <c r="L98" s="9">
        <v>47.714105600000003</v>
      </c>
      <c r="M98" s="9">
        <v>48.299288900000001</v>
      </c>
      <c r="N98" s="9">
        <v>48.845796200000002</v>
      </c>
      <c r="O98" s="9">
        <v>48.893045399999998</v>
      </c>
      <c r="P98" s="9">
        <v>48.44</v>
      </c>
      <c r="Q98" s="9">
        <v>51.905192800000002</v>
      </c>
      <c r="R98" s="9">
        <v>53.070440699999999</v>
      </c>
      <c r="S98" s="9">
        <v>52.646011600000001</v>
      </c>
      <c r="T98" s="9">
        <v>56.994588</v>
      </c>
      <c r="U98" s="9">
        <v>53.65</v>
      </c>
      <c r="V98" s="9">
        <v>60.82</v>
      </c>
      <c r="W98" s="9">
        <v>60.534191</v>
      </c>
      <c r="X98" s="9">
        <v>64.240799999999993</v>
      </c>
      <c r="Y98" s="9">
        <v>72.25</v>
      </c>
      <c r="Z98" s="9">
        <v>64.459999999999994</v>
      </c>
      <c r="AA98" s="9">
        <v>74.223674305000003</v>
      </c>
      <c r="AB98" s="9">
        <v>68.375793297000001</v>
      </c>
      <c r="AC98" s="9">
        <v>68.225330466000003</v>
      </c>
      <c r="AD98" s="9">
        <v>68.831465233000003</v>
      </c>
      <c r="AE98" s="9">
        <v>69.914065800000003</v>
      </c>
      <c r="AF98" s="9">
        <v>69.246262404000007</v>
      </c>
      <c r="AG98" s="9">
        <v>68.119592866999994</v>
      </c>
      <c r="AH98" s="9">
        <v>68.877048099999996</v>
      </c>
      <c r="AI98" s="9">
        <v>69.223768065000002</v>
      </c>
      <c r="AJ98" s="9">
        <v>68.866667899999996</v>
      </c>
      <c r="AK98" s="9">
        <v>68.499211590000002</v>
      </c>
      <c r="AL98" s="9">
        <v>68.504099999999994</v>
      </c>
      <c r="AM98" s="9">
        <v>68.701800000000006</v>
      </c>
      <c r="AN98" s="9">
        <v>69.656187060999997</v>
      </c>
      <c r="AO98" s="9">
        <v>68.840320300000002</v>
      </c>
      <c r="AP98" s="9">
        <v>69.7901557</v>
      </c>
      <c r="AQ98" s="9">
        <v>69.793347800000006</v>
      </c>
      <c r="AR98" s="9">
        <v>69.752578</v>
      </c>
      <c r="AS98" s="9">
        <v>69.821315299999995</v>
      </c>
      <c r="AT98" s="9">
        <v>69.789349200000004</v>
      </c>
      <c r="AU98" s="9">
        <v>71.385163199999994</v>
      </c>
      <c r="AV98" s="9">
        <v>77.349696300000005</v>
      </c>
      <c r="AW98" s="9">
        <v>77.983292000000006</v>
      </c>
      <c r="AX98" s="9">
        <v>77.983292000000006</v>
      </c>
      <c r="AY98" s="9">
        <v>77.346112700000006</v>
      </c>
      <c r="AZ98" s="9">
        <v>84.500267699999995</v>
      </c>
      <c r="BA98" s="9">
        <v>84.543373000000003</v>
      </c>
      <c r="BB98" s="9">
        <v>84.726034200000001</v>
      </c>
      <c r="BC98" s="9">
        <v>84.793613199999996</v>
      </c>
      <c r="BD98" s="9">
        <v>84.640822</v>
      </c>
      <c r="BE98" s="9">
        <v>89.671519815668205</v>
      </c>
      <c r="BF98" s="9">
        <v>81.682253405017903</v>
      </c>
      <c r="BG98" s="9">
        <v>81.302798172042984</v>
      </c>
      <c r="BH98" s="9">
        <v>83.808318888888877</v>
      </c>
      <c r="BI98" s="9">
        <v>84.116222570404503</v>
      </c>
      <c r="BJ98" s="9">
        <v>86.727999999999994</v>
      </c>
      <c r="BK98" s="9">
        <v>87.465002197802264</v>
      </c>
      <c r="BL98" s="9">
        <v>88.097300000000004</v>
      </c>
      <c r="BM98" s="9"/>
    </row>
  </sheetData>
  <mergeCells count="353">
    <mergeCell ref="BJ96:BM96"/>
    <mergeCell ref="BN96:BN97"/>
    <mergeCell ref="BJ75:BM75"/>
    <mergeCell ref="BN75:BN76"/>
    <mergeCell ref="BJ79:BM79"/>
    <mergeCell ref="BN79:BN80"/>
    <mergeCell ref="BJ83:BM83"/>
    <mergeCell ref="BN83:BN84"/>
    <mergeCell ref="BJ87:BM87"/>
    <mergeCell ref="BN87:BN88"/>
    <mergeCell ref="BJ92:BM92"/>
    <mergeCell ref="BN92:BN93"/>
    <mergeCell ref="BJ55:BM55"/>
    <mergeCell ref="BN55:BN56"/>
    <mergeCell ref="BJ59:BM59"/>
    <mergeCell ref="BN59:BN60"/>
    <mergeCell ref="BJ63:BM63"/>
    <mergeCell ref="BN63:BN64"/>
    <mergeCell ref="BJ67:BM67"/>
    <mergeCell ref="BN67:BN68"/>
    <mergeCell ref="BJ71:BM71"/>
    <mergeCell ref="BN71:BN72"/>
    <mergeCell ref="BE2:BH2"/>
    <mergeCell ref="BI2:BI3"/>
    <mergeCell ref="B16:BI16"/>
    <mergeCell ref="B17:BI17"/>
    <mergeCell ref="BJ51:BM51"/>
    <mergeCell ref="BN51:BN52"/>
    <mergeCell ref="A51:A52"/>
    <mergeCell ref="AO51:AO52"/>
    <mergeCell ref="B51:E51"/>
    <mergeCell ref="F51:F52"/>
    <mergeCell ref="G51:J51"/>
    <mergeCell ref="K51:K52"/>
    <mergeCell ref="BD2:BD3"/>
    <mergeCell ref="AJ51:AJ52"/>
    <mergeCell ref="U51:U52"/>
    <mergeCell ref="AE51:AE52"/>
    <mergeCell ref="AF51:AI51"/>
    <mergeCell ref="AK51:AN51"/>
    <mergeCell ref="V51:Y51"/>
    <mergeCell ref="Z51:Z52"/>
    <mergeCell ref="BE83:BH83"/>
    <mergeCell ref="BI83:BI84"/>
    <mergeCell ref="Z92:Z93"/>
    <mergeCell ref="AA92:AD92"/>
    <mergeCell ref="AJ92:AJ93"/>
    <mergeCell ref="AO92:AO93"/>
    <mergeCell ref="A87:A88"/>
    <mergeCell ref="B87:E87"/>
    <mergeCell ref="F87:F88"/>
    <mergeCell ref="G87:J87"/>
    <mergeCell ref="K87:K88"/>
    <mergeCell ref="Z87:Z88"/>
    <mergeCell ref="AA87:AD87"/>
    <mergeCell ref="AJ87:AJ88"/>
    <mergeCell ref="AK87:AN87"/>
    <mergeCell ref="AE92:AE93"/>
    <mergeCell ref="AF92:AI92"/>
    <mergeCell ref="AK92:AN92"/>
    <mergeCell ref="Q92:T92"/>
    <mergeCell ref="U92:U93"/>
    <mergeCell ref="V92:Y92"/>
    <mergeCell ref="AO87:AO88"/>
    <mergeCell ref="L87:O87"/>
    <mergeCell ref="P87:P88"/>
    <mergeCell ref="Q87:T87"/>
    <mergeCell ref="U87:U88"/>
    <mergeCell ref="V87:Y87"/>
    <mergeCell ref="AE87:AE88"/>
    <mergeCell ref="AF87:AI87"/>
    <mergeCell ref="AO83:AO84"/>
    <mergeCell ref="L83:O83"/>
    <mergeCell ref="P83:P84"/>
    <mergeCell ref="Q83:T83"/>
    <mergeCell ref="U83:U84"/>
    <mergeCell ref="V83:Y83"/>
    <mergeCell ref="Z83:Z84"/>
    <mergeCell ref="AA83:AD83"/>
    <mergeCell ref="AJ83:AJ84"/>
    <mergeCell ref="AK83:AN83"/>
    <mergeCell ref="AE83:AE84"/>
    <mergeCell ref="AF83:AI83"/>
    <mergeCell ref="A83:A84"/>
    <mergeCell ref="B83:E83"/>
    <mergeCell ref="F83:F84"/>
    <mergeCell ref="G83:J83"/>
    <mergeCell ref="K83:K84"/>
    <mergeCell ref="A79:A80"/>
    <mergeCell ref="B79:E79"/>
    <mergeCell ref="F79:F80"/>
    <mergeCell ref="G79:J79"/>
    <mergeCell ref="K79:K80"/>
    <mergeCell ref="AO79:AO80"/>
    <mergeCell ref="L79:O79"/>
    <mergeCell ref="P79:P80"/>
    <mergeCell ref="Q79:T79"/>
    <mergeCell ref="U79:U80"/>
    <mergeCell ref="V79:Y79"/>
    <mergeCell ref="AF79:AI79"/>
    <mergeCell ref="AE79:AE80"/>
    <mergeCell ref="Z79:Z80"/>
    <mergeCell ref="AA79:AD79"/>
    <mergeCell ref="AJ79:AJ80"/>
    <mergeCell ref="AK79:AN79"/>
    <mergeCell ref="AA75:AD75"/>
    <mergeCell ref="AE67:AE68"/>
    <mergeCell ref="AJ75:AJ76"/>
    <mergeCell ref="AK75:AN75"/>
    <mergeCell ref="AO75:AO76"/>
    <mergeCell ref="L75:O75"/>
    <mergeCell ref="P75:P76"/>
    <mergeCell ref="Q75:T75"/>
    <mergeCell ref="U75:U76"/>
    <mergeCell ref="V75:Y75"/>
    <mergeCell ref="AE75:AE76"/>
    <mergeCell ref="AF75:AI75"/>
    <mergeCell ref="A55:A56"/>
    <mergeCell ref="B55:E55"/>
    <mergeCell ref="V63:Y63"/>
    <mergeCell ref="Z63:Z64"/>
    <mergeCell ref="AA63:AD63"/>
    <mergeCell ref="AE63:AE64"/>
    <mergeCell ref="F67:F68"/>
    <mergeCell ref="L67:O67"/>
    <mergeCell ref="P67:P68"/>
    <mergeCell ref="Q67:T67"/>
    <mergeCell ref="AO59:AO60"/>
    <mergeCell ref="L59:O59"/>
    <mergeCell ref="P59:P60"/>
    <mergeCell ref="Q59:T59"/>
    <mergeCell ref="U59:U60"/>
    <mergeCell ref="V59:Y59"/>
    <mergeCell ref="A59:A60"/>
    <mergeCell ref="B59:E59"/>
    <mergeCell ref="F59:F60"/>
    <mergeCell ref="G59:J59"/>
    <mergeCell ref="K59:K60"/>
    <mergeCell ref="AE59:AE60"/>
    <mergeCell ref="AF59:AI59"/>
    <mergeCell ref="AJ55:AJ56"/>
    <mergeCell ref="P55:P56"/>
    <mergeCell ref="Z59:Z60"/>
    <mergeCell ref="AA59:AD59"/>
    <mergeCell ref="AJ59:AJ60"/>
    <mergeCell ref="A71:A72"/>
    <mergeCell ref="B71:E71"/>
    <mergeCell ref="F71:F72"/>
    <mergeCell ref="G71:J71"/>
    <mergeCell ref="K71:K72"/>
    <mergeCell ref="A63:A64"/>
    <mergeCell ref="B63:E63"/>
    <mergeCell ref="F63:F64"/>
    <mergeCell ref="G63:J63"/>
    <mergeCell ref="K63:K64"/>
    <mergeCell ref="L63:O63"/>
    <mergeCell ref="P63:P64"/>
    <mergeCell ref="Q63:T63"/>
    <mergeCell ref="U63:U64"/>
    <mergeCell ref="Q55:T55"/>
    <mergeCell ref="U55:U56"/>
    <mergeCell ref="V55:Y55"/>
    <mergeCell ref="Z55:Z56"/>
    <mergeCell ref="AA55:AD55"/>
    <mergeCell ref="A75:A76"/>
    <mergeCell ref="G67:J67"/>
    <mergeCell ref="K67:K68"/>
    <mergeCell ref="Z67:Z68"/>
    <mergeCell ref="B75:E75"/>
    <mergeCell ref="F75:F76"/>
    <mergeCell ref="G75:J75"/>
    <mergeCell ref="K75:K76"/>
    <mergeCell ref="Z75:Z76"/>
    <mergeCell ref="L71:O71"/>
    <mergeCell ref="P71:P72"/>
    <mergeCell ref="Q71:T71"/>
    <mergeCell ref="U71:U72"/>
    <mergeCell ref="V71:Y71"/>
    <mergeCell ref="Z71:Z72"/>
    <mergeCell ref="U67:U68"/>
    <mergeCell ref="V67:Y67"/>
    <mergeCell ref="A67:A68"/>
    <mergeCell ref="B67:E67"/>
    <mergeCell ref="A96:A97"/>
    <mergeCell ref="B96:E96"/>
    <mergeCell ref="A92:A93"/>
    <mergeCell ref="B92:E92"/>
    <mergeCell ref="F92:F93"/>
    <mergeCell ref="G92:J92"/>
    <mergeCell ref="K92:K93"/>
    <mergeCell ref="L92:O92"/>
    <mergeCell ref="P92:P93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E96:AE97"/>
    <mergeCell ref="AF96:AI96"/>
    <mergeCell ref="AA96:AD96"/>
    <mergeCell ref="AJ96:AJ97"/>
    <mergeCell ref="AK96:AN96"/>
    <mergeCell ref="AP96:AS96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P59:AS59"/>
    <mergeCell ref="AT59:AT60"/>
    <mergeCell ref="AP67:AS67"/>
    <mergeCell ref="AT67:AT68"/>
    <mergeCell ref="AP71:AS71"/>
    <mergeCell ref="AT71:AT72"/>
    <mergeCell ref="AP63:AS63"/>
    <mergeCell ref="AT63:AT64"/>
    <mergeCell ref="AA67:AD67"/>
    <mergeCell ref="AO63:AO64"/>
    <mergeCell ref="AO71:AO72"/>
    <mergeCell ref="AA71:AD71"/>
    <mergeCell ref="AJ71:AJ72"/>
    <mergeCell ref="AK71:AN71"/>
    <mergeCell ref="AE71:AE72"/>
    <mergeCell ref="AF71:AI71"/>
    <mergeCell ref="AO67:AO68"/>
    <mergeCell ref="AK59:AN59"/>
    <mergeCell ref="AJ67:AJ68"/>
    <mergeCell ref="AK67:AN67"/>
    <mergeCell ref="AF63:AI63"/>
    <mergeCell ref="AJ63:AJ64"/>
    <mergeCell ref="AK63:AN63"/>
    <mergeCell ref="AF67:AI67"/>
    <mergeCell ref="AU55:AX55"/>
    <mergeCell ref="AY55:AY56"/>
    <mergeCell ref="AZ55:BC55"/>
    <mergeCell ref="BD55:BD56"/>
    <mergeCell ref="AP2:AS2"/>
    <mergeCell ref="AT2:AT3"/>
    <mergeCell ref="AU2:AX2"/>
    <mergeCell ref="AY2:AY3"/>
    <mergeCell ref="F55:F56"/>
    <mergeCell ref="AF55:AI55"/>
    <mergeCell ref="AE55:AE56"/>
    <mergeCell ref="AK55:AN55"/>
    <mergeCell ref="AO55:AO56"/>
    <mergeCell ref="AP55:AS55"/>
    <mergeCell ref="AT55:AT56"/>
    <mergeCell ref="AA2:AD2"/>
    <mergeCell ref="AJ2:AJ3"/>
    <mergeCell ref="P2:P3"/>
    <mergeCell ref="AZ2:BC2"/>
    <mergeCell ref="L51:O51"/>
    <mergeCell ref="P51:P52"/>
    <mergeCell ref="G55:J55"/>
    <mergeCell ref="K55:K56"/>
    <mergeCell ref="L55:O55"/>
    <mergeCell ref="A1:AY1"/>
    <mergeCell ref="AU51:AX51"/>
    <mergeCell ref="AY51:AY52"/>
    <mergeCell ref="AZ51:BC51"/>
    <mergeCell ref="BD51:BD52"/>
    <mergeCell ref="AP51:AS51"/>
    <mergeCell ref="AT51:AT52"/>
    <mergeCell ref="AK2:AN2"/>
    <mergeCell ref="AO2:AO3"/>
    <mergeCell ref="B20:AO20"/>
    <mergeCell ref="A2:A3"/>
    <mergeCell ref="B2:E2"/>
    <mergeCell ref="F2:F3"/>
    <mergeCell ref="G2:J2"/>
    <mergeCell ref="K2:K3"/>
    <mergeCell ref="L2:O2"/>
    <mergeCell ref="V2:Y2"/>
    <mergeCell ref="Z2:Z3"/>
    <mergeCell ref="Q2:T2"/>
    <mergeCell ref="U2:U3"/>
    <mergeCell ref="AF2:AI2"/>
    <mergeCell ref="AE2:AE3"/>
    <mergeCell ref="AA51:AD51"/>
    <mergeCell ref="Q51:T51"/>
    <mergeCell ref="AZ79:BC79"/>
    <mergeCell ref="BD79:BD80"/>
    <mergeCell ref="AU59:AX59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U79:AX79"/>
    <mergeCell ref="AY79:AY80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BE67:BH67"/>
    <mergeCell ref="BI67:BI68"/>
    <mergeCell ref="BE71:BH71"/>
    <mergeCell ref="BI71:BI72"/>
    <mergeCell ref="BE75:BH75"/>
    <mergeCell ref="BI75:BI76"/>
    <mergeCell ref="BE79:BH79"/>
    <mergeCell ref="BI79:BI80"/>
    <mergeCell ref="BE51:BH51"/>
    <mergeCell ref="BI51:BI52"/>
    <mergeCell ref="BE55:BH55"/>
    <mergeCell ref="BI55:BI56"/>
    <mergeCell ref="BE59:BH59"/>
    <mergeCell ref="BI59:BI60"/>
    <mergeCell ref="BE63:BH63"/>
    <mergeCell ref="BI63:BI64"/>
    <mergeCell ref="BE87:BH87"/>
    <mergeCell ref="BI87:BI88"/>
    <mergeCell ref="BE92:BH92"/>
    <mergeCell ref="BI92:BI93"/>
    <mergeCell ref="BE96:BH96"/>
    <mergeCell ref="BI96:BI97"/>
    <mergeCell ref="AU96:AX96"/>
    <mergeCell ref="AY96:AY97"/>
    <mergeCell ref="AZ96:BC96"/>
    <mergeCell ref="BD96:BD97"/>
  </mergeCells>
  <pageMargins left="0.39370078740157483" right="0.39370078740157483" top="0.39370078740157483" bottom="0.39370078740157483" header="0.39370078740157483" footer="0.39370078740157483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CD109"/>
  <sheetViews>
    <sheetView zoomScaleNormal="100" zoomScaleSheetLayoutView="100" workbookViewId="0">
      <pane xSplit="1" ySplit="4" topLeftCell="U5" activePane="bottomRight" state="frozen"/>
      <selection sqref="A1:AO1"/>
      <selection pane="topRight" sqref="A1:AO1"/>
      <selection pane="bottomLeft" sqref="A1:AO1"/>
      <selection pane="bottomRight" activeCell="BC15" sqref="BC15"/>
    </sheetView>
  </sheetViews>
  <sheetFormatPr defaultColWidth="8.85546875" defaultRowHeight="15" outlineLevelRow="1" outlineLevelCol="1" x14ac:dyDescent="0.25"/>
  <cols>
    <col min="1" max="1" width="60.7109375" style="38" customWidth="1"/>
    <col min="2" max="5" width="10.85546875" style="13" hidden="1" customWidth="1" outlineLevel="1"/>
    <col min="6" max="6" width="10.85546875" style="38" bestFit="1" customWidth="1" collapsed="1"/>
    <col min="7" max="10" width="10.85546875" style="13" hidden="1" customWidth="1" outlineLevel="1"/>
    <col min="11" max="11" width="10.85546875" style="13" bestFit="1" customWidth="1" collapsed="1"/>
    <col min="12" max="15" width="10.85546875" style="13" hidden="1" customWidth="1" outlineLevel="1"/>
    <col min="16" max="16" width="10.85546875" style="13" bestFit="1" customWidth="1" collapsed="1"/>
    <col min="17" max="20" width="10.85546875" style="13" hidden="1" customWidth="1" outlineLevel="1"/>
    <col min="21" max="21" width="10.85546875" style="13" bestFit="1" customWidth="1" collapsed="1"/>
    <col min="22" max="25" width="10.85546875" style="13" hidden="1" customWidth="1" outlineLevel="1"/>
    <col min="26" max="26" width="10.85546875" style="13" bestFit="1" customWidth="1" collapsed="1"/>
    <col min="27" max="30" width="10.85546875" style="13" hidden="1" customWidth="1" outlineLevel="1"/>
    <col min="31" max="31" width="10.85546875" style="13" bestFit="1" customWidth="1" collapsed="1"/>
    <col min="32" max="35" width="10.85546875" style="13" hidden="1" customWidth="1" outlineLevel="1"/>
    <col min="36" max="36" width="10.85546875" style="13" bestFit="1" customWidth="1" collapsed="1"/>
    <col min="37" max="39" width="10.85546875" style="13" hidden="1" customWidth="1" outlineLevel="1"/>
    <col min="40" max="40" width="11.7109375" style="13" hidden="1" customWidth="1" outlineLevel="1"/>
    <col min="41" max="41" width="11.7109375" style="13" bestFit="1" customWidth="1" collapsed="1"/>
    <col min="42" max="44" width="10.85546875" style="13" hidden="1" customWidth="1" outlineLevel="1"/>
    <col min="45" max="45" width="11.7109375" style="13" hidden="1" customWidth="1" outlineLevel="1"/>
    <col min="46" max="46" width="11.7109375" style="13" bestFit="1" customWidth="1" collapsed="1"/>
    <col min="47" max="49" width="10.85546875" style="13" hidden="1" customWidth="1" outlineLevel="1"/>
    <col min="50" max="50" width="11.7109375" style="13" hidden="1" customWidth="1" outlineLevel="1"/>
    <col min="51" max="51" width="11.7109375" style="13" bestFit="1" customWidth="1" collapsed="1"/>
    <col min="52" max="54" width="10.85546875" style="13" customWidth="1" outlineLevel="1"/>
    <col min="55" max="55" width="11.7109375" style="13" customWidth="1" outlineLevel="1"/>
    <col min="56" max="56" width="11.7109375" style="13" bestFit="1" customWidth="1"/>
    <col min="57" max="58" width="10.85546875" style="13" customWidth="1" outlineLevel="1"/>
    <col min="59" max="59" width="12" style="13" customWidth="1" outlineLevel="1"/>
    <col min="60" max="60" width="11.42578125" style="13" customWidth="1" outlineLevel="1"/>
    <col min="61" max="61" width="11.42578125" style="13" customWidth="1"/>
    <col min="62" max="63" width="10.85546875" style="13" bestFit="1" customWidth="1"/>
    <col min="64" max="64" width="11.7109375" style="13" bestFit="1" customWidth="1"/>
    <col min="65" max="65" width="8" style="13" bestFit="1" customWidth="1"/>
    <col min="66" max="66" width="10" style="13" bestFit="1" customWidth="1"/>
    <col min="67" max="16384" width="8.85546875" style="13"/>
  </cols>
  <sheetData>
    <row r="1" spans="1:61" x14ac:dyDescent="0.25">
      <c r="A1" s="131" t="s">
        <v>61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</row>
    <row r="2" spans="1:61" x14ac:dyDescent="0.25">
      <c r="A2" s="126"/>
      <c r="B2" s="132">
        <v>2012</v>
      </c>
      <c r="C2" s="132"/>
      <c r="D2" s="132"/>
      <c r="E2" s="133"/>
      <c r="F2" s="150">
        <v>2012</v>
      </c>
      <c r="G2" s="132">
        <v>2013</v>
      </c>
      <c r="H2" s="132"/>
      <c r="I2" s="132"/>
      <c r="J2" s="133"/>
      <c r="K2" s="122">
        <v>2013</v>
      </c>
      <c r="L2" s="129">
        <v>2014</v>
      </c>
      <c r="M2" s="129"/>
      <c r="N2" s="129"/>
      <c r="O2" s="130"/>
      <c r="P2" s="122">
        <f>K2+1</f>
        <v>2014</v>
      </c>
      <c r="Q2" s="124">
        <v>2015</v>
      </c>
      <c r="R2" s="124"/>
      <c r="S2" s="124"/>
      <c r="T2" s="125"/>
      <c r="U2" s="122">
        <v>2015</v>
      </c>
      <c r="V2" s="124">
        <v>2016</v>
      </c>
      <c r="W2" s="124"/>
      <c r="X2" s="124"/>
      <c r="Y2" s="125"/>
      <c r="Z2" s="122">
        <v>2016</v>
      </c>
      <c r="AA2" s="124">
        <v>2017</v>
      </c>
      <c r="AB2" s="124"/>
      <c r="AC2" s="124"/>
      <c r="AD2" s="125"/>
      <c r="AE2" s="122">
        <v>2017</v>
      </c>
      <c r="AF2" s="124">
        <v>2018</v>
      </c>
      <c r="AG2" s="124"/>
      <c r="AH2" s="124"/>
      <c r="AI2" s="125"/>
      <c r="AJ2" s="122">
        <v>2018</v>
      </c>
      <c r="AK2" s="124">
        <v>2019</v>
      </c>
      <c r="AL2" s="124"/>
      <c r="AM2" s="124"/>
      <c r="AN2" s="125"/>
      <c r="AO2" s="147">
        <v>2019</v>
      </c>
      <c r="AP2" s="140">
        <v>2020</v>
      </c>
      <c r="AQ2" s="129"/>
      <c r="AR2" s="129"/>
      <c r="AS2" s="130"/>
      <c r="AT2" s="122">
        <v>2020</v>
      </c>
      <c r="AU2" s="147">
        <v>2021</v>
      </c>
      <c r="AV2" s="124"/>
      <c r="AW2" s="124"/>
      <c r="AX2" s="125"/>
      <c r="AY2" s="148">
        <v>2021</v>
      </c>
      <c r="AZ2" s="147">
        <v>2022</v>
      </c>
      <c r="BA2" s="124"/>
      <c r="BB2" s="124"/>
      <c r="BC2" s="125"/>
      <c r="BD2" s="148">
        <v>2022</v>
      </c>
      <c r="BE2" s="147">
        <v>2023</v>
      </c>
      <c r="BF2" s="124"/>
      <c r="BG2" s="124"/>
      <c r="BH2" s="125"/>
      <c r="BI2" s="148">
        <v>2023</v>
      </c>
    </row>
    <row r="3" spans="1:61" x14ac:dyDescent="0.25">
      <c r="A3" s="127"/>
      <c r="B3" s="14" t="s">
        <v>0</v>
      </c>
      <c r="C3" s="14" t="s">
        <v>1</v>
      </c>
      <c r="D3" s="14" t="s">
        <v>2</v>
      </c>
      <c r="E3" s="14" t="s">
        <v>3</v>
      </c>
      <c r="F3" s="135"/>
      <c r="G3" s="15" t="s">
        <v>0</v>
      </c>
      <c r="H3" s="15" t="s">
        <v>1</v>
      </c>
      <c r="I3" s="15" t="s">
        <v>2</v>
      </c>
      <c r="J3" s="15" t="s">
        <v>3</v>
      </c>
      <c r="K3" s="128"/>
      <c r="L3" s="15" t="s">
        <v>0</v>
      </c>
      <c r="M3" s="15" t="s">
        <v>1</v>
      </c>
      <c r="N3" s="15" t="s">
        <v>2</v>
      </c>
      <c r="O3" s="15" t="s">
        <v>3</v>
      </c>
      <c r="P3" s="128"/>
      <c r="Q3" s="14" t="s">
        <v>0</v>
      </c>
      <c r="R3" s="14" t="s">
        <v>1</v>
      </c>
      <c r="S3" s="14" t="s">
        <v>2</v>
      </c>
      <c r="T3" s="14" t="s">
        <v>3</v>
      </c>
      <c r="U3" s="128"/>
      <c r="V3" s="14" t="s">
        <v>0</v>
      </c>
      <c r="W3" s="14" t="s">
        <v>1</v>
      </c>
      <c r="X3" s="14" t="s">
        <v>2</v>
      </c>
      <c r="Y3" s="14" t="s">
        <v>3</v>
      </c>
      <c r="Z3" s="128"/>
      <c r="AA3" s="14" t="s">
        <v>0</v>
      </c>
      <c r="AB3" s="14" t="s">
        <v>1</v>
      </c>
      <c r="AC3" s="14" t="s">
        <v>2</v>
      </c>
      <c r="AD3" s="14" t="s">
        <v>3</v>
      </c>
      <c r="AE3" s="128"/>
      <c r="AF3" s="14" t="s">
        <v>0</v>
      </c>
      <c r="AG3" s="14" t="s">
        <v>1</v>
      </c>
      <c r="AH3" s="14" t="s">
        <v>2</v>
      </c>
      <c r="AI3" s="14" t="s">
        <v>3</v>
      </c>
      <c r="AJ3" s="128"/>
      <c r="AK3" s="14" t="s">
        <v>0</v>
      </c>
      <c r="AL3" s="14" t="s">
        <v>1</v>
      </c>
      <c r="AM3" s="14" t="s">
        <v>2</v>
      </c>
      <c r="AN3" s="14" t="s">
        <v>3</v>
      </c>
      <c r="AO3" s="188"/>
      <c r="AP3" s="14" t="s">
        <v>0</v>
      </c>
      <c r="AQ3" s="14" t="s">
        <v>1</v>
      </c>
      <c r="AR3" s="14" t="s">
        <v>2</v>
      </c>
      <c r="AS3" s="14" t="s">
        <v>3</v>
      </c>
      <c r="AT3" s="128"/>
      <c r="AU3" s="14" t="s">
        <v>0</v>
      </c>
      <c r="AV3" s="14" t="s">
        <v>1</v>
      </c>
      <c r="AW3" s="14" t="s">
        <v>2</v>
      </c>
      <c r="AX3" s="14" t="s">
        <v>3</v>
      </c>
      <c r="AY3" s="149"/>
      <c r="AZ3" s="14" t="s">
        <v>0</v>
      </c>
      <c r="BA3" s="14" t="s">
        <v>1</v>
      </c>
      <c r="BB3" s="14" t="s">
        <v>2</v>
      </c>
      <c r="BC3" s="14" t="s">
        <v>3</v>
      </c>
      <c r="BD3" s="149"/>
      <c r="BE3" s="106" t="s">
        <v>0</v>
      </c>
      <c r="BF3" s="106" t="s">
        <v>1</v>
      </c>
      <c r="BG3" s="106" t="s">
        <v>2</v>
      </c>
      <c r="BH3" s="106" t="s">
        <v>3</v>
      </c>
      <c r="BI3" s="149"/>
    </row>
    <row r="4" spans="1:61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1" ht="30" x14ac:dyDescent="0.25">
      <c r="A5" s="62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4"/>
      <c r="AZ5" s="63"/>
      <c r="BA5" s="63"/>
      <c r="BB5" s="63"/>
      <c r="BC5" s="63"/>
      <c r="BD5" s="64"/>
      <c r="BE5" s="63"/>
      <c r="BF5" s="63"/>
      <c r="BG5" s="63"/>
      <c r="BH5" s="63"/>
      <c r="BI5" s="64"/>
    </row>
    <row r="6" spans="1:61" x14ac:dyDescent="0.25">
      <c r="A6" s="22" t="s">
        <v>6</v>
      </c>
      <c r="B6" s="23">
        <f>IF(G89,G69/G89*100,"")</f>
        <v>33.6383079867825</v>
      </c>
      <c r="C6" s="23">
        <f t="shared" ref="C6:U6" si="0">IF(H89,H69/H89*100,"")</f>
        <v>35.101023046872996</v>
      </c>
      <c r="D6" s="23">
        <f t="shared" si="0"/>
        <v>33.810737960275482</v>
      </c>
      <c r="E6" s="23">
        <f t="shared" si="0"/>
        <v>33.895809545023162</v>
      </c>
      <c r="F6" s="23">
        <f t="shared" si="0"/>
        <v>33.895809545023162</v>
      </c>
      <c r="G6" s="23">
        <f t="shared" si="0"/>
        <v>33.120692889550071</v>
      </c>
      <c r="H6" s="23">
        <f t="shared" si="0"/>
        <v>34.367711365902906</v>
      </c>
      <c r="I6" s="23">
        <f t="shared" si="0"/>
        <v>33.424693158131461</v>
      </c>
      <c r="J6" s="23">
        <f t="shared" si="0"/>
        <v>33.324219869790568</v>
      </c>
      <c r="K6" s="23">
        <f t="shared" si="0"/>
        <v>35.780126255914034</v>
      </c>
      <c r="L6" s="23">
        <f t="shared" si="0"/>
        <v>35.063836689565072</v>
      </c>
      <c r="M6" s="23">
        <f t="shared" si="0"/>
        <v>35.539906749006285</v>
      </c>
      <c r="N6" s="23">
        <f t="shared" si="0"/>
        <v>34.457970240124865</v>
      </c>
      <c r="O6" s="23">
        <f t="shared" si="0"/>
        <v>34.046521317657792</v>
      </c>
      <c r="P6" s="23">
        <f t="shared" si="0"/>
        <v>36.774216628247039</v>
      </c>
      <c r="Q6" s="23">
        <f t="shared" si="0"/>
        <v>33.431700730759495</v>
      </c>
      <c r="R6" s="23">
        <f t="shared" si="0"/>
        <v>33.962110344817241</v>
      </c>
      <c r="S6" s="23">
        <f t="shared" si="0"/>
        <v>33.148399984248989</v>
      </c>
      <c r="T6" s="23">
        <f t="shared" si="0"/>
        <v>32.557000819206557</v>
      </c>
      <c r="U6" s="23">
        <f t="shared" si="0"/>
        <v>35.059634063335587</v>
      </c>
      <c r="V6" s="23">
        <f t="shared" ref="V6:AN6" si="1">IF(AA89,AA69/AA89*100,"")</f>
        <v>32.909894271345294</v>
      </c>
      <c r="W6" s="23">
        <f t="shared" si="1"/>
        <v>33.793782496428598</v>
      </c>
      <c r="X6" s="23">
        <f t="shared" si="1"/>
        <v>33.292512576824024</v>
      </c>
      <c r="Y6" s="23">
        <f t="shared" si="1"/>
        <v>34.195938164315677</v>
      </c>
      <c r="Z6" s="23">
        <f t="shared" si="1"/>
        <v>34.310573223676691</v>
      </c>
      <c r="AA6" s="23">
        <f t="shared" si="1"/>
        <v>34.917463116594632</v>
      </c>
      <c r="AB6" s="23">
        <f t="shared" si="1"/>
        <v>34.830675681471277</v>
      </c>
      <c r="AC6" s="23">
        <f t="shared" si="1"/>
        <v>34.073436923565495</v>
      </c>
      <c r="AD6" s="23">
        <f t="shared" si="1"/>
        <v>34.112894830419378</v>
      </c>
      <c r="AE6" s="23">
        <f t="shared" si="1"/>
        <v>35.347232614973819</v>
      </c>
      <c r="AF6" s="23">
        <f t="shared" si="1"/>
        <v>35.507844946313135</v>
      </c>
      <c r="AG6" s="23">
        <f t="shared" si="1"/>
        <v>36.064499850321283</v>
      </c>
      <c r="AH6" s="23">
        <f t="shared" si="1"/>
        <v>36.112470086092912</v>
      </c>
      <c r="AI6" s="23">
        <f t="shared" si="1"/>
        <v>36.322602360571068</v>
      </c>
      <c r="AJ6" s="23">
        <f t="shared" si="1"/>
        <v>37.45340930723237</v>
      </c>
      <c r="AK6" s="23">
        <f t="shared" si="1"/>
        <v>36.10319953631997</v>
      </c>
      <c r="AL6" s="23">
        <f t="shared" si="1"/>
        <v>37.019322495436846</v>
      </c>
      <c r="AM6" s="23">
        <f t="shared" si="1"/>
        <v>36.818124057780274</v>
      </c>
      <c r="AN6" s="23">
        <f t="shared" si="1"/>
        <v>36.43013818636247</v>
      </c>
      <c r="AO6" s="23">
        <f t="shared" ref="AO6:AT6" si="2">IF(AT89,AT69/AT89*100,"")</f>
        <v>37.540996781453032</v>
      </c>
      <c r="AP6" s="23">
        <f t="shared" si="2"/>
        <v>38.004634199482616</v>
      </c>
      <c r="AQ6" s="23">
        <f t="shared" si="2"/>
        <v>37.599766561553494</v>
      </c>
      <c r="AR6" s="23">
        <f t="shared" si="2"/>
        <v>35.675365886264935</v>
      </c>
      <c r="AS6" s="23">
        <f t="shared" si="2"/>
        <v>35.881109056141106</v>
      </c>
      <c r="AT6" s="23">
        <f t="shared" si="2"/>
        <v>36.869542287704178</v>
      </c>
      <c r="AU6" s="23">
        <f t="shared" ref="AU6:AZ6" si="3">IF(AZ89,AZ69/AZ89*100,"")</f>
        <v>37.824255937628941</v>
      </c>
      <c r="AV6" s="23">
        <f t="shared" si="3"/>
        <v>37.894859409336675</v>
      </c>
      <c r="AW6" s="23">
        <f t="shared" si="3"/>
        <v>37.52565563156962</v>
      </c>
      <c r="AX6" s="23">
        <f t="shared" si="3"/>
        <v>36.29735641020018</v>
      </c>
      <c r="AY6" s="23">
        <f t="shared" si="3"/>
        <v>36.297356410200152</v>
      </c>
      <c r="AZ6" s="23">
        <f t="shared" si="3"/>
        <v>38.257028621429448</v>
      </c>
      <c r="BA6" s="89" t="s">
        <v>64</v>
      </c>
      <c r="BB6" s="89" t="s">
        <v>64</v>
      </c>
      <c r="BC6" s="89" t="s">
        <v>64</v>
      </c>
      <c r="BD6" s="89" t="s">
        <v>64</v>
      </c>
      <c r="BE6" s="89" t="s">
        <v>64</v>
      </c>
      <c r="BF6" s="89" t="s">
        <v>64</v>
      </c>
      <c r="BG6" s="89"/>
      <c r="BH6" s="23"/>
      <c r="BI6" s="23" t="str">
        <f>IF(BN89,BN69/BN89*100,"")</f>
        <v/>
      </c>
    </row>
    <row r="7" spans="1:61" x14ac:dyDescent="0.25">
      <c r="A7" s="24" t="s">
        <v>7</v>
      </c>
      <c r="B7" s="23">
        <f>IF(G89,G73/G89*100,"")</f>
        <v>29.482340579412703</v>
      </c>
      <c r="C7" s="23">
        <f t="shared" ref="C7:U7" si="4">IF(H89,H73/H89*100,"")</f>
        <v>30.718489115386404</v>
      </c>
      <c r="D7" s="23">
        <f t="shared" si="4"/>
        <v>29.880085538093947</v>
      </c>
      <c r="E7" s="23">
        <f t="shared" si="4"/>
        <v>32.4379994048833</v>
      </c>
      <c r="F7" s="23">
        <f t="shared" si="4"/>
        <v>32.4379994048833</v>
      </c>
      <c r="G7" s="23">
        <f t="shared" si="4"/>
        <v>30.830042417009651</v>
      </c>
      <c r="H7" s="23">
        <f t="shared" si="4"/>
        <v>31.694486954738426</v>
      </c>
      <c r="I7" s="23">
        <f t="shared" si="4"/>
        <v>30.746119068168131</v>
      </c>
      <c r="J7" s="23">
        <f t="shared" si="4"/>
        <v>33.468749297446742</v>
      </c>
      <c r="K7" s="23">
        <f t="shared" si="4"/>
        <v>36.142065134822161</v>
      </c>
      <c r="L7" s="23">
        <f t="shared" si="4"/>
        <v>30.852662158193773</v>
      </c>
      <c r="M7" s="23">
        <f t="shared" si="4"/>
        <v>31.442364559120854</v>
      </c>
      <c r="N7" s="23">
        <f t="shared" si="4"/>
        <v>30.666275305209201</v>
      </c>
      <c r="O7" s="23">
        <f t="shared" si="4"/>
        <v>34.304946670525602</v>
      </c>
      <c r="P7" s="23">
        <f t="shared" si="4"/>
        <v>37.040586358311494</v>
      </c>
      <c r="Q7" s="23">
        <f t="shared" si="4"/>
        <v>34.909704460202526</v>
      </c>
      <c r="R7" s="23">
        <f t="shared" si="4"/>
        <v>35.418798684010184</v>
      </c>
      <c r="S7" s="23">
        <f t="shared" si="4"/>
        <v>33.524548985192617</v>
      </c>
      <c r="T7" s="23">
        <f t="shared" si="4"/>
        <v>35.039602079425677</v>
      </c>
      <c r="U7" s="23">
        <f t="shared" si="4"/>
        <v>37.454424805474112</v>
      </c>
      <c r="V7" s="23">
        <f t="shared" ref="V7:AN7" si="5">IF(AA89,AA73/AA89*100,"")</f>
        <v>34.639183407565213</v>
      </c>
      <c r="W7" s="23">
        <f t="shared" si="5"/>
        <v>35.667619511631685</v>
      </c>
      <c r="X7" s="23">
        <f t="shared" si="5"/>
        <v>34.411091448499917</v>
      </c>
      <c r="Y7" s="23">
        <f t="shared" si="5"/>
        <v>37.213975003586413</v>
      </c>
      <c r="Z7" s="23">
        <f t="shared" si="5"/>
        <v>37.318204143002852</v>
      </c>
      <c r="AA7" s="23">
        <f t="shared" si="5"/>
        <v>33.230838318118373</v>
      </c>
      <c r="AB7" s="23">
        <f t="shared" si="5"/>
        <v>33.677322522829471</v>
      </c>
      <c r="AC7" s="23">
        <f t="shared" si="5"/>
        <v>32.62647066432563</v>
      </c>
      <c r="AD7" s="23">
        <f t="shared" si="5"/>
        <v>34.700726191986988</v>
      </c>
      <c r="AE7" s="23">
        <f t="shared" si="5"/>
        <v>35.905768428941983</v>
      </c>
      <c r="AF7" s="23">
        <f t="shared" si="5"/>
        <v>31.39809602876808</v>
      </c>
      <c r="AG7" s="23">
        <f t="shared" si="5"/>
        <v>32.076802608146174</v>
      </c>
      <c r="AH7" s="23">
        <f t="shared" si="5"/>
        <v>30.874001244939731</v>
      </c>
      <c r="AI7" s="23">
        <f t="shared" si="5"/>
        <v>32.759385585226482</v>
      </c>
      <c r="AJ7" s="23">
        <f t="shared" si="5"/>
        <v>33.923856650832498</v>
      </c>
      <c r="AK7" s="23">
        <f t="shared" si="5"/>
        <v>29.826925776024417</v>
      </c>
      <c r="AL7" s="23">
        <f t="shared" si="5"/>
        <v>31.212004121489983</v>
      </c>
      <c r="AM7" s="23">
        <f t="shared" si="5"/>
        <v>31.165703589463334</v>
      </c>
      <c r="AN7" s="23">
        <f t="shared" si="5"/>
        <v>33.820586790122334</v>
      </c>
      <c r="AO7" s="23">
        <f t="shared" ref="AO7:AZ7" si="6">IF(AT89,AT73/AT89*100,"")</f>
        <v>34.944868164288849</v>
      </c>
      <c r="AP7" s="23">
        <f t="shared" si="6"/>
        <v>34.31865199722894</v>
      </c>
      <c r="AQ7" s="23">
        <f t="shared" si="6"/>
        <v>38.294463657697563</v>
      </c>
      <c r="AR7" s="23">
        <f t="shared" si="6"/>
        <v>37.236916909797955</v>
      </c>
      <c r="AS7" s="23">
        <f t="shared" si="6"/>
        <v>39.182073989538893</v>
      </c>
      <c r="AT7" s="23">
        <f t="shared" si="6"/>
        <v>40.07778928149451</v>
      </c>
      <c r="AU7" s="23">
        <f t="shared" si="6"/>
        <v>34.238508415593301</v>
      </c>
      <c r="AV7" s="23">
        <f t="shared" si="6"/>
        <v>34.667178194550885</v>
      </c>
      <c r="AW7" s="23">
        <f t="shared" si="6"/>
        <v>33.964106144451783</v>
      </c>
      <c r="AX7" s="23">
        <f t="shared" si="6"/>
        <v>34.876137787572489</v>
      </c>
      <c r="AY7" s="23">
        <f t="shared" si="6"/>
        <v>34.876137787572489</v>
      </c>
      <c r="AZ7" s="23">
        <f t="shared" si="6"/>
        <v>29.900994368997402</v>
      </c>
      <c r="BA7" s="89" t="s">
        <v>64</v>
      </c>
      <c r="BB7" s="89" t="s">
        <v>64</v>
      </c>
      <c r="BC7" s="89" t="s">
        <v>64</v>
      </c>
      <c r="BD7" s="89" t="s">
        <v>64</v>
      </c>
      <c r="BE7" s="89" t="s">
        <v>64</v>
      </c>
      <c r="BF7" s="89" t="s">
        <v>64</v>
      </c>
      <c r="BG7" s="89"/>
      <c r="BH7" s="23"/>
      <c r="BI7" s="23" t="str">
        <f>IF(BN89,BN73/BN89*100,"")</f>
        <v/>
      </c>
    </row>
    <row r="8" spans="1:61" x14ac:dyDescent="0.25">
      <c r="A8" s="24" t="s">
        <v>8</v>
      </c>
      <c r="B8" s="23">
        <f>IF(G89,G77/G89*100,"")</f>
        <v>4.1559674073697952</v>
      </c>
      <c r="C8" s="23">
        <f t="shared" ref="C8:U8" si="7">IF(H89,H77/H89*100,"")</f>
        <v>4.3825339314865861</v>
      </c>
      <c r="D8" s="23">
        <f t="shared" si="7"/>
        <v>3.9306524221815353</v>
      </c>
      <c r="E8" s="23">
        <f t="shared" si="7"/>
        <v>1.4578101401398642</v>
      </c>
      <c r="F8" s="23">
        <f t="shared" si="7"/>
        <v>1.4578101401398642</v>
      </c>
      <c r="G8" s="23">
        <f t="shared" si="7"/>
        <v>2.2906504725404222</v>
      </c>
      <c r="H8" s="23">
        <f t="shared" si="7"/>
        <v>2.6732244111644752</v>
      </c>
      <c r="I8" s="23">
        <f t="shared" si="7"/>
        <v>2.6785740899633299</v>
      </c>
      <c r="J8" s="23">
        <f t="shared" si="7"/>
        <v>-0.14452942765616922</v>
      </c>
      <c r="K8" s="23">
        <f t="shared" si="7"/>
        <v>-0.36193887890812404</v>
      </c>
      <c r="L8" s="23">
        <f t="shared" si="7"/>
        <v>4.2111745313712969</v>
      </c>
      <c r="M8" s="23">
        <f t="shared" si="7"/>
        <v>4.0975421898854307</v>
      </c>
      <c r="N8" s="23">
        <f t="shared" si="7"/>
        <v>3.7916949349156521</v>
      </c>
      <c r="O8" s="23">
        <f t="shared" si="7"/>
        <v>-0.25842535286781415</v>
      </c>
      <c r="P8" s="23">
        <f t="shared" si="7"/>
        <v>-0.26821643908731868</v>
      </c>
      <c r="Q8" s="23">
        <f t="shared" si="7"/>
        <v>-1.4780037294430366</v>
      </c>
      <c r="R8" s="23">
        <f t="shared" si="7"/>
        <v>-1.4566883395932717</v>
      </c>
      <c r="S8" s="23">
        <f t="shared" si="7"/>
        <v>-0.37614900094362191</v>
      </c>
      <c r="T8" s="23">
        <f t="shared" si="7"/>
        <v>-2.4826012602190017</v>
      </c>
      <c r="U8" s="23">
        <f t="shared" si="7"/>
        <v>-2.3948334555402493</v>
      </c>
      <c r="V8" s="23">
        <f t="shared" ref="V8:AN8" si="8">IF(AA89,AA77/AA89*100,"")</f>
        <v>-1.7292891362199252</v>
      </c>
      <c r="W8" s="23">
        <f t="shared" si="8"/>
        <v>-1.8738370152030872</v>
      </c>
      <c r="X8" s="23">
        <f t="shared" si="8"/>
        <v>-1.1185788776329408</v>
      </c>
      <c r="Y8" s="23">
        <f t="shared" si="8"/>
        <v>-3.0180368392707302</v>
      </c>
      <c r="Z8" s="23">
        <f t="shared" si="8"/>
        <v>-3.0076309129128838</v>
      </c>
      <c r="AA8" s="23">
        <f t="shared" si="8"/>
        <v>1.6866247984757787</v>
      </c>
      <c r="AB8" s="23">
        <f t="shared" si="8"/>
        <v>1.1533531586417949</v>
      </c>
      <c r="AC8" s="23">
        <f t="shared" si="8"/>
        <v>1.4469662592400168</v>
      </c>
      <c r="AD8" s="23">
        <f t="shared" si="8"/>
        <v>-0.58783136156771931</v>
      </c>
      <c r="AE8" s="23">
        <f t="shared" si="8"/>
        <v>-0.55853581396826635</v>
      </c>
      <c r="AF8" s="23">
        <f t="shared" si="8"/>
        <v>4.1097489175455006</v>
      </c>
      <c r="AG8" s="23">
        <f t="shared" si="8"/>
        <v>3.9876972421751131</v>
      </c>
      <c r="AH8" s="23">
        <f t="shared" si="8"/>
        <v>5.2384688411531801</v>
      </c>
      <c r="AI8" s="23">
        <f t="shared" si="8"/>
        <v>3.5632167753446673</v>
      </c>
      <c r="AJ8" s="23">
        <f t="shared" si="8"/>
        <v>3.5295526563998805</v>
      </c>
      <c r="AK8" s="23">
        <f t="shared" si="8"/>
        <v>6.2762737602951448</v>
      </c>
      <c r="AL8" s="23">
        <f t="shared" si="8"/>
        <v>5.8073183739468615</v>
      </c>
      <c r="AM8" s="23">
        <f t="shared" si="8"/>
        <v>5.6524204683170609</v>
      </c>
      <c r="AN8" s="23">
        <f t="shared" si="8"/>
        <v>2.6095513962400392</v>
      </c>
      <c r="AO8" s="23">
        <f t="shared" ref="AO8:AY8" si="9">IF(AT89,AT77/AT89*100,"")</f>
        <v>2.5961286171641831</v>
      </c>
      <c r="AP8" s="23">
        <f t="shared" si="9"/>
        <v>3.6859822022536863</v>
      </c>
      <c r="AQ8" s="23">
        <f t="shared" si="9"/>
        <v>-0.69469709614407482</v>
      </c>
      <c r="AR8" s="23">
        <f t="shared" si="9"/>
        <v>-1.561551023533021</v>
      </c>
      <c r="AS8" s="23">
        <f t="shared" si="9"/>
        <v>-3.3009649333978688</v>
      </c>
      <c r="AT8" s="23">
        <f t="shared" si="9"/>
        <v>-3.2082469937903335</v>
      </c>
      <c r="AU8" s="23">
        <f t="shared" si="9"/>
        <v>3.5857475220356352</v>
      </c>
      <c r="AV8" s="23">
        <f t="shared" si="9"/>
        <v>3.2276812147857896</v>
      </c>
      <c r="AW8" s="23">
        <f t="shared" si="9"/>
        <v>3.5615494871178397</v>
      </c>
      <c r="AX8" s="23">
        <f t="shared" si="9"/>
        <v>1.4212186226276873</v>
      </c>
      <c r="AY8" s="23">
        <f t="shared" si="9"/>
        <v>1.4212186226276846</v>
      </c>
      <c r="AZ8" s="23">
        <f t="shared" ref="AZ8:BF8" si="10">IF(BE89,BE77/BE89*100,"")</f>
        <v>8.3560342524323001</v>
      </c>
      <c r="BA8" s="23">
        <f t="shared" si="10"/>
        <v>4.9312057061181482</v>
      </c>
      <c r="BB8" s="23">
        <f t="shared" si="10"/>
        <v>2.0706855569536753</v>
      </c>
      <c r="BC8" s="23">
        <f t="shared" si="10"/>
        <v>-0.74580361147925123</v>
      </c>
      <c r="BD8" s="23">
        <f t="shared" si="10"/>
        <v>-0.74580361147925323</v>
      </c>
      <c r="BE8" s="23">
        <f t="shared" si="10"/>
        <v>-3.1809022475850859</v>
      </c>
      <c r="BF8" s="23">
        <f t="shared" si="10"/>
        <v>-1.9294759200552773</v>
      </c>
      <c r="BG8" s="89"/>
      <c r="BH8" s="23"/>
      <c r="BI8" s="23" t="str">
        <f>IF(BN89,BN77/BN89*100,"")</f>
        <v/>
      </c>
    </row>
    <row r="9" spans="1:61" x14ac:dyDescent="0.25">
      <c r="A9" s="20" t="s">
        <v>9</v>
      </c>
      <c r="B9" s="23">
        <f>IF((G90+E90+D90+C90),G81/(G90+E90+D90+C90)*100,"")</f>
        <v>8.6293048061306692</v>
      </c>
      <c r="C9" s="23">
        <f>IF((H90+G90+E90+D90),H81/(H90+G90+E90+D90)*100,"")</f>
        <v>9.0125608848916539</v>
      </c>
      <c r="D9" s="23">
        <f>IF((I90+G90+H90+E90),I81/(I90+G90+H90+E90)*100,"")</f>
        <v>8.6660411442271439</v>
      </c>
      <c r="E9" s="23">
        <f>IF((J90+I90+H90+G90),J81/(J90+H90+I90+G90)*100,"")</f>
        <v>9.1012668427214027</v>
      </c>
      <c r="F9" s="23">
        <f>IF(K90,K81/K90*100,"")</f>
        <v>9.1012668427214027</v>
      </c>
      <c r="G9" s="23">
        <f>IF((L90+J90+I90+H90),L81/(L90+J90+I90+H90)*100,"")</f>
        <v>8.5682290575529265</v>
      </c>
      <c r="H9" s="23">
        <f>IF((M90+L90+J90+I90),M81/(M90+L90+J90+I90)*100,"")</f>
        <v>8.7945197371899901</v>
      </c>
      <c r="I9" s="23">
        <f>IF((N90+L90+M90+J90),N81/(N90+L90+M90+J90)*100,"")</f>
        <v>9.1703680557138227</v>
      </c>
      <c r="J9" s="23">
        <f>IF((O90+N90+M90+L90),O81/(O90+M90+N90+L90)*100,"")</f>
        <v>9.824928589385971</v>
      </c>
      <c r="K9" s="23">
        <f>IF(P90,P81/P90*100,"")</f>
        <v>9.8249285893859692</v>
      </c>
      <c r="L9" s="23">
        <f>IF((Q90+O90+N90+M90),Q81/(Q90+O90+N90+M90)*100,"")</f>
        <v>9.840704694776381</v>
      </c>
      <c r="M9" s="23">
        <f>IF((R90+Q90+O90+N90),R81/(R90+Q90+O90+N90)*100,"")</f>
        <v>9.5363634659062608</v>
      </c>
      <c r="N9" s="23">
        <f>IF((S90+Q90+R90+O90),S81/(S90+Q90+R90+O90)*100,"")</f>
        <v>9.6004546480671049</v>
      </c>
      <c r="O9" s="23">
        <f>IF((T90+S90+R90+Q90),T81/(T90+R90+S90+Q90)*100,"")</f>
        <v>11.856296038360988</v>
      </c>
      <c r="P9" s="23">
        <f>IF(U90,U81/U90*100,"")</f>
        <v>11.856296038360988</v>
      </c>
      <c r="Q9" s="23">
        <f>IF((V90+T90+S90+R90),V81/(V90+T90+S90+R90)*100,"")</f>
        <v>11.538433194513747</v>
      </c>
      <c r="R9" s="23">
        <f>IF((W90+V90+T90+S90),W81/(W90+V90+T90+S90)*100,"")</f>
        <v>11.158737575766734</v>
      </c>
      <c r="S9" s="23">
        <f>IF((X90+V90+W90+T90),X81/(X90+V90+W90+T90)*100,"")</f>
        <v>11.391458069697542</v>
      </c>
      <c r="T9" s="23">
        <f>IF((Y90+X90+W90+V90),Y81/(Y90+W90+V90+X90)*100,"")</f>
        <v>11.994933035216631</v>
      </c>
      <c r="U9" s="23">
        <f>IF(Z90,Z81/Z90*100,"")</f>
        <v>11.994933035216631</v>
      </c>
      <c r="V9" s="23">
        <f>IF((AA90+Y90+X90+W90),AA81/(AA90+Y90+X90+W90)*100,"")</f>
        <v>11.549665721636085</v>
      </c>
      <c r="W9" s="23">
        <f>IF((AB90+AA90+Y90+X90),AB81/(AB90+AA90+Y90+X90)*100,"")</f>
        <v>11.525275336051365</v>
      </c>
      <c r="X9" s="23">
        <f>IF((AC90+AA90+AB90+Y90),AC81/(AC90+AA90+AB90+Y90)*100,"")</f>
        <v>11.39089048013183</v>
      </c>
      <c r="Y9" s="23">
        <f>IF((AD90+AC90+AB90+AA90),AD81/(AD90+AB90+AA90+AC90)*100,"")</f>
        <v>11.684546145989451</v>
      </c>
      <c r="Z9" s="23">
        <f>IF(AE90,AE81/AE90*100,"")</f>
        <v>11.684546145989451</v>
      </c>
      <c r="AA9" s="23">
        <f>IF((AF90+AD90+AC90+AB90),AF81/(AF90+AD90+AC90+AB90)*100,"")</f>
        <v>11.428269489225322</v>
      </c>
      <c r="AB9" s="23">
        <f>IF((AG90+AF90+AD90+AC90),AG81/(AG90+AF90+AD90+AC90)*100,"")</f>
        <v>11.569326782500648</v>
      </c>
      <c r="AC9" s="23">
        <f>IF((AH90+AF90+AG90+AD90),AH81/(AH90+AF90+AG90+AD90)*100,"")</f>
        <v>11.724555339734097</v>
      </c>
      <c r="AD9" s="23">
        <f>IF((AI90+AH90+AG90+AF90),AI81/(AI90+AG90+AF90+AH90)*100,"")</f>
        <v>11.975568310784341</v>
      </c>
      <c r="AE9" s="23">
        <f>IF(AJ90,AJ81/AJ90*100,"")</f>
        <v>11.975568310784343</v>
      </c>
      <c r="AF9" s="23">
        <f>IF((AK90+AI90+AH90+AG90),AK81/(AK90+AI90+AH90+AG90)*100,"")</f>
        <v>11.536922277622567</v>
      </c>
      <c r="AG9" s="23">
        <f>IF((AL90+AK90+AI90+AH90),AL81/(AL90+AK90+AI90+AH90)*100,"")</f>
        <v>11.546658558204005</v>
      </c>
      <c r="AH9" s="23">
        <f>IF((AM90+AK90+AL90+AI90),AM81/(AM90+AK90+AL90+AI90)*100,"")</f>
        <v>11.150159291269519</v>
      </c>
      <c r="AI9" s="23">
        <f>IF((AN90+AM90+AL90+AK90),AN81/(AN90+AL90+AK90+AM90)*100,"")</f>
        <v>11.383355006513856</v>
      </c>
      <c r="AJ9" s="23">
        <f>IF(AO90,AO81/AO90*100,"")</f>
        <v>11.383355006513856</v>
      </c>
      <c r="AK9" s="23">
        <f>IF((AP90+AN90+AM90+AL90),AP81/(AP90+AN90+AM90+AL90)*100,"")</f>
        <v>11.220304674821268</v>
      </c>
      <c r="AL9" s="23">
        <f>IF((AQ90+AP90+AN90+AM90),AQ81/(AQ90+AP90+AN90+AM90)*100,"")</f>
        <v>11.690430696982292</v>
      </c>
      <c r="AM9" s="23">
        <f>IF((AR90+AP90+AQ90+AN90),AR81/(AR90+AP90+AQ90+AN90)*100,"")</f>
        <v>12.017280062689945</v>
      </c>
      <c r="AN9" s="23">
        <f>IF((AS90+AR90+AQ90+AP90),AS81/(AS90+AQ90+AP90+AR90)*100,"")</f>
        <v>12.181140895055366</v>
      </c>
      <c r="AO9" s="23">
        <f>IF(AT90,AT81/AT90*100,"")</f>
        <v>12.181140895055366</v>
      </c>
      <c r="AP9" s="23">
        <f>IF((AU90+AS90+AR90+AQ90),AU81/(AU90+AS90+AR90+AQ90)*100,"")</f>
        <v>12.752727341760858</v>
      </c>
      <c r="AQ9" s="23">
        <f>IF((AV90+AU90+AS90+AR90),AV81/(AV90+AU90+AS90+AR90)*100,"")</f>
        <v>13.426192365227472</v>
      </c>
      <c r="AR9" s="23">
        <f>IF((AW90+AU90+AV90+AS90),AW81/(AW90+AU90+AV90+AS90)*100,"")</f>
        <v>14.960935898271673</v>
      </c>
      <c r="AS9" s="23">
        <f>IF((AX90+AW90+AV90+AU90),AX81/(AX90+AV90+AU90+AW90)*100,"")</f>
        <v>17.251212316604754</v>
      </c>
      <c r="AT9" s="23">
        <f>IF(AY90,AY81/AY90*100,"")</f>
        <v>17.251212316604754</v>
      </c>
      <c r="AU9" s="23">
        <f>IF((AZ90+AX90+AW90+AV90),AZ81/(AZ90+AX90+AW90+AV90)*100,"")</f>
        <v>17.442643442751375</v>
      </c>
      <c r="AV9" s="23">
        <f>IF((BA90+AZ90+AX90+AW90),BA81/(BA90+AZ90+AX90+AW90)*100,"")</f>
        <v>17.011011422737461</v>
      </c>
      <c r="AW9" s="23">
        <f>IF((BB90+AZ90+BA90+AX90),BB81/(BB90+AZ90+BA90+AX90)*100,"")</f>
        <v>16.271239567124866</v>
      </c>
      <c r="AX9" s="23">
        <f>IF((BC90+BB90+BA90+AZ90),BC81/(BC90+BA90+AZ90+BB90)*100,"")</f>
        <v>14.851262703499815</v>
      </c>
      <c r="AY9" s="23">
        <f>IF(BD90,BD81/BD90*100,"")</f>
        <v>14.851262703499815</v>
      </c>
      <c r="AZ9" s="23">
        <f>IF((BE90+BE81),BE81/(BE90+BC90+BB90+BA90)*100,"")</f>
        <v>14.246093960495084</v>
      </c>
      <c r="BA9" s="23">
        <f>IF((BF90+BF81),BF81/(BF90+BE90+BC90+BB90)*100,"")</f>
        <v>12.888353082113005</v>
      </c>
      <c r="BB9" s="23">
        <f>IF((BG90+BG81),BG81/(BG90+BF90+BE90+BC90)*100,"")</f>
        <v>12.417973726110066</v>
      </c>
      <c r="BC9" s="23">
        <f>IF((BH90+BH81),BH81/(BH90+BG90+BE90+BF90)*100,"")</f>
        <v>14.105443071900734</v>
      </c>
      <c r="BD9" s="23">
        <f>IF(BI90,BI81/BI90*100,"")</f>
        <v>14.105443071900734</v>
      </c>
      <c r="BE9" s="23">
        <f>IF((BJ90+BJ81),BJ81/(BJ90+BH90+BG90+BF90)*100,"")</f>
        <v>14.464524257931505</v>
      </c>
      <c r="BF9" s="23">
        <f>IF((BK90+BK81),BK81/(BK90+BJ90+BH90+BG90)*100,"")</f>
        <v>14.747942348817475</v>
      </c>
      <c r="BG9" s="23"/>
      <c r="BH9" s="23"/>
      <c r="BI9" s="23" t="str">
        <f>IF((BN90+BN81),BN81/(BN90+BM90+BK90+BJ90)*100,"")</f>
        <v/>
      </c>
    </row>
    <row r="10" spans="1:61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61" x14ac:dyDescent="0.25">
      <c r="A11" s="25" t="s">
        <v>11</v>
      </c>
      <c r="B11" s="23">
        <f>IF(B53,G53/B53*100,"")</f>
        <v>103.64110617231377</v>
      </c>
      <c r="C11" s="23">
        <f t="shared" ref="C11:T11" si="11">IF(C53,H53/C53*100,"")</f>
        <v>109.70271109131883</v>
      </c>
      <c r="D11" s="23">
        <f t="shared" si="11"/>
        <v>109.11054414881411</v>
      </c>
      <c r="E11" s="23">
        <f t="shared" si="11"/>
        <v>113.98294790666466</v>
      </c>
      <c r="F11" s="21"/>
      <c r="G11" s="23">
        <f t="shared" si="11"/>
        <v>110.78995351703946</v>
      </c>
      <c r="H11" s="23">
        <f t="shared" si="11"/>
        <v>111.48807400391179</v>
      </c>
      <c r="I11" s="23">
        <f t="shared" si="11"/>
        <v>112.78888503983768</v>
      </c>
      <c r="J11" s="23">
        <f t="shared" si="11"/>
        <v>106.60827379019162</v>
      </c>
      <c r="K11" s="21"/>
      <c r="L11" s="23">
        <f t="shared" si="11"/>
        <v>108.30542066040032</v>
      </c>
      <c r="M11" s="23">
        <f t="shared" si="11"/>
        <v>106.71727425191983</v>
      </c>
      <c r="N11" s="23">
        <f t="shared" si="11"/>
        <v>109.11972796577633</v>
      </c>
      <c r="O11" s="23">
        <f t="shared" si="11"/>
        <v>107.88373842096746</v>
      </c>
      <c r="P11" s="21"/>
      <c r="Q11" s="23">
        <f t="shared" si="11"/>
        <v>103.40085824049996</v>
      </c>
      <c r="R11" s="23">
        <f t="shared" si="11"/>
        <v>100.35669975186103</v>
      </c>
      <c r="S11" s="23">
        <f t="shared" si="11"/>
        <v>98.613777782245506</v>
      </c>
      <c r="T11" s="23">
        <f t="shared" si="11"/>
        <v>97.456759618778676</v>
      </c>
      <c r="U11" s="21"/>
      <c r="V11" s="23">
        <f>IF(V53,AA53/V53*100,"")</f>
        <v>113.57826649417852</v>
      </c>
      <c r="W11" s="23">
        <f>IF(W53,AB53/W53*100,"")</f>
        <v>111.12141348580849</v>
      </c>
      <c r="X11" s="23">
        <f>IF(X53,AC53/X53*100,"")</f>
        <v>117.64525993883792</v>
      </c>
      <c r="Y11" s="23">
        <f>IF(Y53,AD53/Y53*100,"")</f>
        <v>107.596117278473</v>
      </c>
      <c r="Z11" s="21"/>
      <c r="AA11" s="23">
        <f>IF(AA53,AF53/AA53*100,"")</f>
        <v>105.1847464576974</v>
      </c>
      <c r="AB11" s="23">
        <f>IF(AB53,AG53/AB53*100,"")</f>
        <v>107.51344335249398</v>
      </c>
      <c r="AC11" s="23">
        <f>IF(AC53,AH53/AC53*100,"")</f>
        <v>111.91577852872369</v>
      </c>
      <c r="AD11" s="23">
        <f>IF(AD53,AI53/AD53*100,"")</f>
        <v>123.72188139059304</v>
      </c>
      <c r="AE11" s="21"/>
      <c r="AF11" s="23">
        <f>IF(AF53,AK53/AF53*100,"")</f>
        <v>134.0797851604799</v>
      </c>
      <c r="AG11" s="23">
        <f>IF(AG53,AL53/AG53*100,"")</f>
        <v>142.13031630506018</v>
      </c>
      <c r="AH11" s="23">
        <f>IF(AH53,AM53/AH53*100,"")</f>
        <v>126.62392963874822</v>
      </c>
      <c r="AI11" s="23">
        <f>IF(AI53,AN53/AI53*100,"")</f>
        <v>109.26095976601027</v>
      </c>
      <c r="AJ11" s="21"/>
      <c r="AK11" s="23">
        <f>IF(AK53,AP53/AK53*100,"")</f>
        <v>102.08108934388629</v>
      </c>
      <c r="AL11" s="23">
        <f>IF(AL53,AQ53/AL53*100,"")</f>
        <v>94.290741414876834</v>
      </c>
      <c r="AM11" s="23">
        <f>IF(AM53,AR53/AM53*100,"")</f>
        <v>101.57138489758484</v>
      </c>
      <c r="AN11" s="23">
        <f>IF(AN53,AS53/AN53*100,"")</f>
        <v>104.73373591483535</v>
      </c>
      <c r="AO11" s="21"/>
      <c r="AP11" s="23">
        <f>IF(AP53,AU53/AP53*100,"")</f>
        <v>112.47822300267956</v>
      </c>
      <c r="AQ11" s="23">
        <f>IF(AQ53,AV53/AQ53*100,"")</f>
        <v>117.53085387040731</v>
      </c>
      <c r="AR11" s="23">
        <f>IF(AR53,AW53/AR53*100,"")</f>
        <v>111.5113171201541</v>
      </c>
      <c r="AS11" s="23">
        <f>IF(AS53,AX53/AS53*100,"")</f>
        <v>109.80195418518753</v>
      </c>
      <c r="AT11" s="21"/>
      <c r="AU11" s="23">
        <f t="shared" ref="AU11:BA11" si="12">IF(AU53,AZ53/AU53*100,"")</f>
        <v>109.255302566919</v>
      </c>
      <c r="AV11" s="23">
        <f t="shared" si="12"/>
        <v>105.65372804532267</v>
      </c>
      <c r="AW11" s="23">
        <f t="shared" si="12"/>
        <v>105.22806309131919</v>
      </c>
      <c r="AX11" s="23">
        <f t="shared" si="12"/>
        <v>110.10431779303175</v>
      </c>
      <c r="AY11" s="26"/>
      <c r="AZ11" s="23">
        <f t="shared" si="12"/>
        <v>98.81905945030563</v>
      </c>
      <c r="BA11" s="23">
        <f t="shared" si="12"/>
        <v>99.324132105927248</v>
      </c>
      <c r="BB11" s="23">
        <f>IF(BB53,BG53/BB53*100,"")</f>
        <v>108.22271083768709</v>
      </c>
      <c r="BC11" s="23">
        <f>IF(BC53,BH53/BC53*100,"")</f>
        <v>120.10771472020869</v>
      </c>
      <c r="BD11" s="26"/>
      <c r="BE11" s="23">
        <f>IF(BE53,BJ53/BE53*100,"")</f>
        <v>123.98623205061452</v>
      </c>
      <c r="BF11" s="23">
        <f>IF(BF53,BK53/BF53*100,"")</f>
        <v>130.05808724250977</v>
      </c>
      <c r="BG11" s="23">
        <f>IF(BG53,BL53/BG53*100,"")</f>
        <v>122.3052255096454</v>
      </c>
      <c r="BH11" s="23">
        <f>IF(BH53,BM53/BH53*100,"")</f>
        <v>0</v>
      </c>
      <c r="BI11" s="26"/>
    </row>
    <row r="12" spans="1:61" x14ac:dyDescent="0.25">
      <c r="A12" s="25" t="s">
        <v>12</v>
      </c>
      <c r="B12" s="23">
        <f>IF(B57,G57/B57*100,"")</f>
        <v>120.00687260911529</v>
      </c>
      <c r="C12" s="23">
        <f t="shared" ref="C12:T12" si="13">IF(C57,H57/C57*100,"")</f>
        <v>118.04419478908787</v>
      </c>
      <c r="D12" s="23">
        <f t="shared" si="13"/>
        <v>113.7679000391054</v>
      </c>
      <c r="E12" s="23">
        <f t="shared" si="13"/>
        <v>112.22815309360126</v>
      </c>
      <c r="F12" s="21"/>
      <c r="G12" s="23">
        <f t="shared" si="13"/>
        <v>114.53103024280145</v>
      </c>
      <c r="H12" s="23">
        <f t="shared" si="13"/>
        <v>115.33584072605372</v>
      </c>
      <c r="I12" s="23">
        <f t="shared" si="13"/>
        <v>116.01944528558217</v>
      </c>
      <c r="J12" s="23">
        <f t="shared" si="13"/>
        <v>114.69191521318187</v>
      </c>
      <c r="K12" s="21"/>
      <c r="L12" s="23">
        <f t="shared" si="13"/>
        <v>108.53242446302383</v>
      </c>
      <c r="M12" s="23">
        <f t="shared" si="13"/>
        <v>106.59109679111593</v>
      </c>
      <c r="N12" s="23">
        <f t="shared" si="13"/>
        <v>106.86004105443591</v>
      </c>
      <c r="O12" s="23">
        <f t="shared" si="13"/>
        <v>101.47678106022676</v>
      </c>
      <c r="P12" s="21"/>
      <c r="Q12" s="23">
        <f t="shared" si="13"/>
        <v>105.11360364236279</v>
      </c>
      <c r="R12" s="23">
        <f t="shared" si="13"/>
        <v>106.2001609481308</v>
      </c>
      <c r="S12" s="23">
        <f t="shared" si="13"/>
        <v>105.79220796366708</v>
      </c>
      <c r="T12" s="23">
        <f t="shared" si="13"/>
        <v>111.27288024620678</v>
      </c>
      <c r="U12" s="21"/>
      <c r="V12" s="23">
        <f>IF(V57,AA57/V57*100,"")</f>
        <v>111.79742690661581</v>
      </c>
      <c r="W12" s="23">
        <f>IF(W57,AB57/W57*100,"")</f>
        <v>112.27631253463927</v>
      </c>
      <c r="X12" s="23">
        <f>IF(X57,AC57/X57*100,"")</f>
        <v>112.77997036112627</v>
      </c>
      <c r="Y12" s="23">
        <f>IF(Y57,AD57/Y57*100,"")</f>
        <v>109.20445597887421</v>
      </c>
      <c r="Z12" s="21"/>
      <c r="AA12" s="23">
        <f>IF(AA57,AF57/AA57*100,"")</f>
        <v>111.14403823646416</v>
      </c>
      <c r="AB12" s="23">
        <f>IF(AB57,AG57/AB57*100,"")</f>
        <v>110.50341775223178</v>
      </c>
      <c r="AC12" s="23">
        <f>IF(AC57,AH57/AC57*100,"")</f>
        <v>109.46698092329481</v>
      </c>
      <c r="AD12" s="23">
        <f>IF(AD57,AI57/AD57*100,"")</f>
        <v>110.4754020386123</v>
      </c>
      <c r="AE12" s="21"/>
      <c r="AF12" s="23">
        <f>IF(AF57,AK57/AF57*100,"")</f>
        <v>109.9126085207443</v>
      </c>
      <c r="AG12" s="23">
        <f>IF(AG57,AL57/AG57*100,"")</f>
        <v>111.36180662290431</v>
      </c>
      <c r="AH12" s="23">
        <f>IF(AH57,AM57/AH57*100,"")</f>
        <v>111.83290793763109</v>
      </c>
      <c r="AI12" s="23">
        <f>IF(AI57,AN57/AI57*100,"")</f>
        <v>110.99325413482126</v>
      </c>
      <c r="AJ12" s="21"/>
      <c r="AK12" s="23">
        <f>IF(AK57,AP57/AK57*100,"")</f>
        <v>108.87981464348971</v>
      </c>
      <c r="AL12" s="23">
        <f>IF(AL57,AQ57/AL57*100,"")</f>
        <v>107.3042492917847</v>
      </c>
      <c r="AM12" s="23">
        <f>IF(AM57,AR57/AM57*100,"")</f>
        <v>109.0673259003828</v>
      </c>
      <c r="AN12" s="23">
        <f>IF(AN57,AS57/AN57*100,"")</f>
        <v>109.70533667317652</v>
      </c>
      <c r="AO12" s="21"/>
      <c r="AP12" s="23">
        <f>IF(AP57,AU57/AP57*100,"")</f>
        <v>113.40912206575069</v>
      </c>
      <c r="AQ12" s="23">
        <f>IF(AQ57,AV57/AQ57*100,"")</f>
        <v>114.87841091492777</v>
      </c>
      <c r="AR12" s="23">
        <f>IF(AR57,AW57/AR57*100,"")</f>
        <v>116.07321924335972</v>
      </c>
      <c r="AS12" s="23">
        <f>IF(AS57,AX57/AS57*100,"")</f>
        <v>113.48899254817968</v>
      </c>
      <c r="AT12" s="21"/>
      <c r="AU12" s="23">
        <f t="shared" ref="AU12:BA12" si="14">IF(AU57,AZ57/AU57*100,"")</f>
        <v>111.34139163338239</v>
      </c>
      <c r="AV12" s="23">
        <f t="shared" si="14"/>
        <v>109.5440503612346</v>
      </c>
      <c r="AW12" s="23">
        <f t="shared" si="14"/>
        <v>108.17909856329173</v>
      </c>
      <c r="AX12" s="23">
        <f t="shared" si="14"/>
        <v>112.96013203503431</v>
      </c>
      <c r="AY12" s="21"/>
      <c r="AZ12" s="23">
        <f t="shared" si="14"/>
        <v>117.0642898471223</v>
      </c>
      <c r="BA12" s="23">
        <f t="shared" si="14"/>
        <v>116.8491181089385</v>
      </c>
      <c r="BB12" s="23">
        <f>IF(BB57,BG57/BB57*100,"")</f>
        <v>123.90960323333522</v>
      </c>
      <c r="BC12" s="23">
        <f>IF(BC57,BH57/BC57*100,"")</f>
        <v>124.35481543600861</v>
      </c>
      <c r="BD12" s="21"/>
      <c r="BE12" s="23">
        <f>IF(BE57,BJ57/BE57*100,"")</f>
        <v>124.35332535525284</v>
      </c>
      <c r="BF12" s="23">
        <f>IF(BF57,BK57/BF57*100,"")</f>
        <v>125.35543801819075</v>
      </c>
      <c r="BG12" s="23">
        <f>IF(BG57,BL57/BG57*100,"")</f>
        <v>119.99293179313537</v>
      </c>
      <c r="BH12" s="23">
        <f>IF(BH57,BM57/BH57*100,"")</f>
        <v>0</v>
      </c>
      <c r="BI12" s="107"/>
    </row>
    <row r="13" spans="1:61" x14ac:dyDescent="0.25">
      <c r="A13" s="25" t="s">
        <v>13</v>
      </c>
      <c r="B13" s="23">
        <f>IF(B61,G61/B61*100,"")</f>
        <v>120.34199152095005</v>
      </c>
      <c r="C13" s="23">
        <f t="shared" ref="C13:T13" si="15">IF(C61,H61/C61*100,"")</f>
        <v>120.55203759387953</v>
      </c>
      <c r="D13" s="23">
        <f t="shared" si="15"/>
        <v>115.18299585941236</v>
      </c>
      <c r="E13" s="23">
        <f t="shared" si="15"/>
        <v>112.49745459409665</v>
      </c>
      <c r="F13" s="21"/>
      <c r="G13" s="23">
        <f t="shared" si="15"/>
        <v>115.25188583725171</v>
      </c>
      <c r="H13" s="23">
        <f t="shared" si="15"/>
        <v>116.34335683061208</v>
      </c>
      <c r="I13" s="23">
        <f t="shared" si="15"/>
        <v>117.18102921478808</v>
      </c>
      <c r="J13" s="23">
        <f t="shared" si="15"/>
        <v>117.59909621413811</v>
      </c>
      <c r="K13" s="21"/>
      <c r="L13" s="23">
        <f t="shared" si="15"/>
        <v>115.11942357451004</v>
      </c>
      <c r="M13" s="23">
        <f t="shared" si="15"/>
        <v>110.20166608605277</v>
      </c>
      <c r="N13" s="23">
        <f t="shared" si="15"/>
        <v>111.64574011584139</v>
      </c>
      <c r="O13" s="23">
        <f t="shared" si="15"/>
        <v>115.93064373632656</v>
      </c>
      <c r="P13" s="21"/>
      <c r="Q13" s="23">
        <f t="shared" si="15"/>
        <v>117.67665007320743</v>
      </c>
      <c r="R13" s="23">
        <f t="shared" si="15"/>
        <v>118.70806519835193</v>
      </c>
      <c r="S13" s="23">
        <f t="shared" si="15"/>
        <v>124.12636015074894</v>
      </c>
      <c r="T13" s="23">
        <f t="shared" si="15"/>
        <v>119.71708769609259</v>
      </c>
      <c r="U13" s="21"/>
      <c r="V13" s="23">
        <f>IF(V61,AA61/V61*100,"")</f>
        <v>115.84876149478292</v>
      </c>
      <c r="W13" s="23">
        <f>IF(W61,AB61/W61*100,"")</f>
        <v>114.28157140522248</v>
      </c>
      <c r="X13" s="23">
        <f>IF(X61,AC61/X61*100,"")</f>
        <v>105.73074247132209</v>
      </c>
      <c r="Y13" s="23">
        <f>IF(Y61,AD61/Y61*100,"")</f>
        <v>99.091349290751396</v>
      </c>
      <c r="Z13" s="21"/>
      <c r="AA13" s="23">
        <f>IF(AA61,AF61/AA61*100,"")</f>
        <v>101.24034285729464</v>
      </c>
      <c r="AB13" s="23">
        <f>IF(AB61,AG61/AB61*100,"")</f>
        <v>104.33496086349324</v>
      </c>
      <c r="AC13" s="23">
        <f>IF(AC61,AH61/AC61*100,"")</f>
        <v>104.66145127989475</v>
      </c>
      <c r="AD13" s="23">
        <f>IF(AD61,AI61/AD61*100,"")</f>
        <v>107.39402258801043</v>
      </c>
      <c r="AE13" s="21"/>
      <c r="AF13" s="23">
        <f>IF(AF61,AK61/AF61*100,"")</f>
        <v>108.00358379066938</v>
      </c>
      <c r="AG13" s="23">
        <f>IF(AG61,AL61/AG61*100,"")</f>
        <v>109.74016440064102</v>
      </c>
      <c r="AH13" s="23">
        <f>IF(AH61,AM61/AH61*100,"")</f>
        <v>111.10625681102458</v>
      </c>
      <c r="AI13" s="23">
        <f>IF(AI61,AN61/AI61*100,"")</f>
        <v>112.31915720884278</v>
      </c>
      <c r="AJ13" s="21"/>
      <c r="AK13" s="23">
        <f>IF(AK61,AP61/AK61*100,"")</f>
        <v>109.90093853344118</v>
      </c>
      <c r="AL13" s="23">
        <f>IF(AL61,AQ61/AL61*100,"")</f>
        <v>106.50423377286631</v>
      </c>
      <c r="AM13" s="23">
        <f>IF(AM61,AR61/AM61*100,"")</f>
        <v>107.53832754423</v>
      </c>
      <c r="AN13" s="23">
        <f>IF(AN61,AS61/AN61*100,"")</f>
        <v>105.10386473437399</v>
      </c>
      <c r="AO13" s="21"/>
      <c r="AP13" s="23">
        <f>IF(AP61,AU61/AP61*100,"")</f>
        <v>113.59531936613922</v>
      </c>
      <c r="AQ13" s="23">
        <f>IF(AQ61,AV61/AQ61*100,"")</f>
        <v>112.77304993639983</v>
      </c>
      <c r="AR13" s="23">
        <f>IF(AR61,AW61/AR61*100,"")</f>
        <v>116.95195391501265</v>
      </c>
      <c r="AS13" s="23">
        <f>IF(AS61,AX61/AS61*100,"")</f>
        <v>116.65486437697081</v>
      </c>
      <c r="AT13" s="21"/>
      <c r="AU13" s="23">
        <f t="shared" ref="AU13:BA13" si="16">IF(AU61,AZ61/AU61*100,"")</f>
        <v>110.36727178521926</v>
      </c>
      <c r="AV13" s="23">
        <f t="shared" si="16"/>
        <v>110.68755839778312</v>
      </c>
      <c r="AW13" s="23">
        <f t="shared" si="16"/>
        <v>108.04234746617682</v>
      </c>
      <c r="AX13" s="23">
        <f t="shared" si="16"/>
        <v>111.26032426630961</v>
      </c>
      <c r="AY13" s="21"/>
      <c r="AZ13" s="23">
        <f t="shared" si="16"/>
        <v>113.38012012322645</v>
      </c>
      <c r="BA13" s="23">
        <f t="shared" si="16"/>
        <v>106.24365575675974</v>
      </c>
      <c r="BB13" s="23">
        <f>IF(BB61,BG61/BB61*100,"")</f>
        <v>110.031040429201</v>
      </c>
      <c r="BC13" s="23">
        <f>IF(BC61,BH61/BC61*100,"")</f>
        <v>113.07828225546494</v>
      </c>
      <c r="BD13" s="21"/>
      <c r="BE13" s="23">
        <f>IF(BE61,BJ61/BE61*100,"")</f>
        <v>114.36301176789836</v>
      </c>
      <c r="BF13" s="23">
        <f>IF(BF61,BK61/BF61*100,"")</f>
        <v>124.8962583708016</v>
      </c>
      <c r="BG13" s="23">
        <f>IF(BG61,BL61/BG61*100,"")</f>
        <v>123.23196088128556</v>
      </c>
      <c r="BH13" s="23">
        <f>IF(BH61,BM61/BH61*100,"")</f>
        <v>0</v>
      </c>
      <c r="BI13" s="107"/>
    </row>
    <row r="14" spans="1:61" x14ac:dyDescent="0.25">
      <c r="A14" s="25" t="s">
        <v>49</v>
      </c>
      <c r="B14" s="28">
        <v>8</v>
      </c>
      <c r="C14" s="28">
        <v>8</v>
      </c>
      <c r="D14" s="28">
        <v>8.25</v>
      </c>
      <c r="E14" s="28">
        <v>8.25</v>
      </c>
      <c r="F14" s="29"/>
      <c r="G14" s="28">
        <v>8.25</v>
      </c>
      <c r="H14" s="28">
        <v>8.25</v>
      </c>
      <c r="I14" s="28">
        <v>8.25</v>
      </c>
      <c r="J14" s="28">
        <v>8.25</v>
      </c>
      <c r="K14" s="29"/>
      <c r="L14" s="28">
        <v>8.25</v>
      </c>
      <c r="M14" s="28">
        <v>8.25</v>
      </c>
      <c r="N14" s="28">
        <v>8.25</v>
      </c>
      <c r="O14" s="28">
        <v>8.25</v>
      </c>
      <c r="P14" s="29"/>
      <c r="Q14" s="28">
        <v>8.25</v>
      </c>
      <c r="R14" s="28">
        <v>8.25</v>
      </c>
      <c r="S14" s="28">
        <v>8.25</v>
      </c>
      <c r="T14" s="28">
        <v>8.25</v>
      </c>
      <c r="U14" s="29"/>
      <c r="V14" s="28">
        <v>11</v>
      </c>
      <c r="W14" s="28">
        <v>10.5</v>
      </c>
      <c r="X14" s="28">
        <v>10</v>
      </c>
      <c r="Y14" s="28">
        <v>10</v>
      </c>
      <c r="Z14" s="29"/>
      <c r="AA14" s="28">
        <v>9.75</v>
      </c>
      <c r="AB14" s="28">
        <v>9</v>
      </c>
      <c r="AC14" s="28">
        <v>8.5</v>
      </c>
      <c r="AD14" s="28">
        <v>7.75</v>
      </c>
      <c r="AE14" s="29"/>
      <c r="AF14" s="28">
        <v>7.25</v>
      </c>
      <c r="AG14" s="28">
        <v>7.25</v>
      </c>
      <c r="AH14" s="28">
        <v>7.5</v>
      </c>
      <c r="AI14" s="28">
        <v>7.75</v>
      </c>
      <c r="AJ14" s="29"/>
      <c r="AK14" s="28">
        <v>7.75</v>
      </c>
      <c r="AL14" s="28">
        <v>7.5</v>
      </c>
      <c r="AM14" s="28">
        <v>7</v>
      </c>
      <c r="AN14" s="28">
        <v>6.25</v>
      </c>
      <c r="AO14" s="29"/>
      <c r="AP14" s="28">
        <v>6</v>
      </c>
      <c r="AQ14" s="28">
        <v>4.5</v>
      </c>
      <c r="AR14" s="28">
        <v>4.25</v>
      </c>
      <c r="AS14" s="28">
        <v>4.25</v>
      </c>
      <c r="AT14" s="29"/>
      <c r="AU14" s="28">
        <v>4.5</v>
      </c>
      <c r="AV14" s="28">
        <v>5.5</v>
      </c>
      <c r="AW14" s="28">
        <v>6.75</v>
      </c>
      <c r="AX14" s="28">
        <v>8.5</v>
      </c>
      <c r="AY14" s="29"/>
      <c r="AZ14" s="28">
        <v>20</v>
      </c>
      <c r="BA14" s="28">
        <v>9.5</v>
      </c>
      <c r="BB14" s="28">
        <v>7.5</v>
      </c>
      <c r="BC14" s="28">
        <v>7.5</v>
      </c>
      <c r="BD14" s="29"/>
      <c r="BE14" s="28">
        <v>7.5</v>
      </c>
      <c r="BF14" s="28">
        <v>7.5</v>
      </c>
      <c r="BG14" s="28">
        <v>13</v>
      </c>
      <c r="BH14" s="28"/>
      <c r="BI14" s="29"/>
    </row>
    <row r="15" spans="1:61" s="32" customFormat="1" ht="33" x14ac:dyDescent="0.25">
      <c r="A15" s="30" t="s">
        <v>62</v>
      </c>
      <c r="B15" s="28">
        <v>5.88</v>
      </c>
      <c r="C15" s="28">
        <v>6.92</v>
      </c>
      <c r="D15" s="28">
        <v>6.27</v>
      </c>
      <c r="E15" s="28">
        <v>6.41</v>
      </c>
      <c r="F15" s="29"/>
      <c r="G15" s="28">
        <v>7</v>
      </c>
      <c r="H15" s="28">
        <v>6.5</v>
      </c>
      <c r="I15" s="28">
        <v>6.98</v>
      </c>
      <c r="J15" s="28">
        <v>3</v>
      </c>
      <c r="K15" s="29"/>
      <c r="L15" s="28">
        <v>8.2200000000000006</v>
      </c>
      <c r="M15" s="28">
        <v>8.5</v>
      </c>
      <c r="N15" s="28">
        <v>8.93</v>
      </c>
      <c r="O15" s="28">
        <v>22.2</v>
      </c>
      <c r="P15" s="29"/>
      <c r="Q15" s="28">
        <v>14.41</v>
      </c>
      <c r="R15" s="28">
        <v>12.62</v>
      </c>
      <c r="S15" s="28">
        <v>11.82</v>
      </c>
      <c r="T15" s="28">
        <v>11.21</v>
      </c>
      <c r="U15" s="29"/>
      <c r="V15" s="28">
        <v>11.5</v>
      </c>
      <c r="W15" s="28">
        <v>10.46</v>
      </c>
      <c r="X15" s="28">
        <v>10.45</v>
      </c>
      <c r="Y15" s="28">
        <v>9.5</v>
      </c>
      <c r="Z15" s="29"/>
      <c r="AA15" s="28">
        <v>9.89</v>
      </c>
      <c r="AB15" s="28">
        <v>10.65</v>
      </c>
      <c r="AC15" s="28">
        <v>8.34</v>
      </c>
      <c r="AD15" s="28">
        <v>7.52</v>
      </c>
      <c r="AE15" s="29"/>
      <c r="AF15" s="28">
        <v>7.16</v>
      </c>
      <c r="AG15" s="28">
        <v>7.22</v>
      </c>
      <c r="AH15" s="28">
        <v>7.23</v>
      </c>
      <c r="AI15" s="28">
        <v>7.75</v>
      </c>
      <c r="AJ15" s="29"/>
      <c r="AK15" s="28">
        <v>7.67</v>
      </c>
      <c r="AL15" s="28">
        <v>7.14</v>
      </c>
      <c r="AM15" s="28">
        <v>6.75</v>
      </c>
      <c r="AN15" s="28">
        <v>6.02</v>
      </c>
      <c r="AO15" s="29"/>
      <c r="AP15" s="28">
        <v>6.06</v>
      </c>
      <c r="AQ15" s="28">
        <v>4.6100000000000003</v>
      </c>
      <c r="AR15" s="28">
        <v>4.2</v>
      </c>
      <c r="AS15" s="28">
        <v>4.2</v>
      </c>
      <c r="AT15" s="29"/>
      <c r="AU15" s="28">
        <v>4.42</v>
      </c>
      <c r="AV15" s="28">
        <v>5.49</v>
      </c>
      <c r="AW15" s="28">
        <v>6.95</v>
      </c>
      <c r="AX15" s="28">
        <v>8.17</v>
      </c>
      <c r="AY15" s="29"/>
      <c r="AZ15" s="31">
        <v>25.05</v>
      </c>
      <c r="BA15" s="31">
        <v>14.1</v>
      </c>
      <c r="BB15" s="28">
        <v>8</v>
      </c>
      <c r="BC15" s="31">
        <v>7.59</v>
      </c>
      <c r="BD15" s="29"/>
      <c r="BE15" s="31">
        <v>7.5</v>
      </c>
      <c r="BF15" s="31">
        <v>7.67</v>
      </c>
      <c r="BG15" s="28">
        <v>12.6</v>
      </c>
      <c r="BH15" s="31"/>
      <c r="BI15" s="29"/>
    </row>
    <row r="16" spans="1:61" ht="45" x14ac:dyDescent="0.25">
      <c r="A16" s="33" t="s">
        <v>15</v>
      </c>
      <c r="B16" s="190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</row>
    <row r="17" spans="1:61" x14ac:dyDescent="0.25">
      <c r="A17" s="22" t="s">
        <v>16</v>
      </c>
      <c r="B17" s="192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</row>
    <row r="18" spans="1:61" x14ac:dyDescent="0.25">
      <c r="A18" s="34" t="s">
        <v>17</v>
      </c>
      <c r="B18" s="28">
        <v>8.9666999999999994</v>
      </c>
      <c r="C18" s="28">
        <v>9.0667000000000009</v>
      </c>
      <c r="D18" s="28">
        <v>9.1667000000000005</v>
      </c>
      <c r="E18" s="28">
        <v>9.1999999999999993</v>
      </c>
      <c r="F18" s="29"/>
      <c r="G18" s="28">
        <v>9.4</v>
      </c>
      <c r="H18" s="28">
        <v>9.8666999999999998</v>
      </c>
      <c r="I18" s="28">
        <v>9.3332999999999995</v>
      </c>
      <c r="J18" s="28">
        <v>9.1999999999999993</v>
      </c>
      <c r="K18" s="21"/>
      <c r="L18" s="28">
        <v>9.6199999999999992</v>
      </c>
      <c r="M18" s="28">
        <v>10.6</v>
      </c>
      <c r="N18" s="28">
        <v>10.62</v>
      </c>
      <c r="O18" s="28">
        <v>13.69</v>
      </c>
      <c r="P18" s="21"/>
      <c r="Q18" s="28">
        <v>18.64</v>
      </c>
      <c r="R18" s="28">
        <v>16.23</v>
      </c>
      <c r="S18" s="28">
        <v>14.29</v>
      </c>
      <c r="T18" s="28">
        <v>13.71</v>
      </c>
      <c r="U18" s="21"/>
      <c r="V18" s="28">
        <v>13.3412238</v>
      </c>
      <c r="W18" s="28">
        <v>12.92</v>
      </c>
      <c r="X18" s="28">
        <v>12.23</v>
      </c>
      <c r="Y18" s="28">
        <v>11.87</v>
      </c>
      <c r="Z18" s="21"/>
      <c r="AA18" s="28">
        <v>11.5</v>
      </c>
      <c r="AB18" s="28">
        <v>10.81</v>
      </c>
      <c r="AC18" s="28">
        <v>10.29</v>
      </c>
      <c r="AD18" s="28">
        <v>9.64</v>
      </c>
      <c r="AE18" s="21"/>
      <c r="AF18" s="28">
        <v>8.91</v>
      </c>
      <c r="AG18" s="28">
        <v>8.74</v>
      </c>
      <c r="AH18" s="28">
        <v>8.82</v>
      </c>
      <c r="AI18" s="28">
        <v>8.99</v>
      </c>
      <c r="AJ18" s="21"/>
      <c r="AK18" s="28">
        <v>9.2833333000000007</v>
      </c>
      <c r="AL18" s="28">
        <v>9.18</v>
      </c>
      <c r="AM18" s="28">
        <v>8.5466666999999994</v>
      </c>
      <c r="AN18" s="28">
        <v>7.96</v>
      </c>
      <c r="AO18" s="21"/>
      <c r="AP18" s="28">
        <v>7.59</v>
      </c>
      <c r="AQ18" s="28">
        <v>7.29</v>
      </c>
      <c r="AR18" s="28">
        <v>6.15</v>
      </c>
      <c r="AS18" s="28">
        <v>6.07</v>
      </c>
      <c r="AT18" s="21"/>
      <c r="AU18" s="28">
        <v>6.05</v>
      </c>
      <c r="AV18" s="28">
        <v>6.42</v>
      </c>
      <c r="AW18" s="28">
        <v>7.73</v>
      </c>
      <c r="AX18" s="28">
        <v>8.5299999999999994</v>
      </c>
      <c r="AY18" s="21"/>
      <c r="AZ18" s="28">
        <v>13.33</v>
      </c>
      <c r="BA18" s="28">
        <v>13.41</v>
      </c>
      <c r="BB18" s="28">
        <v>9.9499999999999993</v>
      </c>
      <c r="BC18" s="28">
        <v>9.15</v>
      </c>
      <c r="BD18" s="21"/>
      <c r="BE18" s="28">
        <v>9.64</v>
      </c>
      <c r="BF18" s="28">
        <v>9.7200000000000006</v>
      </c>
      <c r="BG18" s="28"/>
      <c r="BH18" s="27"/>
      <c r="BI18" s="107"/>
    </row>
    <row r="19" spans="1:61" x14ac:dyDescent="0.25">
      <c r="A19" s="34" t="s">
        <v>18</v>
      </c>
      <c r="B19" s="28">
        <v>11.2</v>
      </c>
      <c r="C19" s="28">
        <v>11.27</v>
      </c>
      <c r="D19" s="28">
        <v>10.77</v>
      </c>
      <c r="E19" s="28">
        <v>11.43</v>
      </c>
      <c r="F19" s="29"/>
      <c r="G19" s="28">
        <v>12.07</v>
      </c>
      <c r="H19" s="28">
        <v>11.67</v>
      </c>
      <c r="I19" s="28">
        <v>11.23</v>
      </c>
      <c r="J19" s="28">
        <v>10.97</v>
      </c>
      <c r="K19" s="21"/>
      <c r="L19" s="28">
        <v>10.78</v>
      </c>
      <c r="M19" s="28">
        <v>11.29</v>
      </c>
      <c r="N19" s="28">
        <v>11.93</v>
      </c>
      <c r="O19" s="28">
        <v>12.58</v>
      </c>
      <c r="P19" s="21"/>
      <c r="Q19" s="28">
        <v>15.97</v>
      </c>
      <c r="R19" s="28">
        <v>15.725</v>
      </c>
      <c r="S19" s="28">
        <v>14.55</v>
      </c>
      <c r="T19" s="28">
        <v>13.84</v>
      </c>
      <c r="U19" s="21"/>
      <c r="V19" s="28">
        <v>13.590533300000001</v>
      </c>
      <c r="W19" s="28">
        <v>13.84</v>
      </c>
      <c r="X19" s="28">
        <v>12.9</v>
      </c>
      <c r="Y19" s="28">
        <v>11.81</v>
      </c>
      <c r="Z19" s="21"/>
      <c r="AA19" s="28">
        <v>11.86</v>
      </c>
      <c r="AB19" s="28">
        <v>10.89</v>
      </c>
      <c r="AC19" s="28">
        <v>10.199999999999999</v>
      </c>
      <c r="AD19" s="28">
        <v>9.66</v>
      </c>
      <c r="AE19" s="21"/>
      <c r="AF19" s="28">
        <v>9.02</v>
      </c>
      <c r="AG19" s="28">
        <v>8.52</v>
      </c>
      <c r="AH19" s="28">
        <v>8.9700000000000006</v>
      </c>
      <c r="AI19" s="28">
        <v>9.26</v>
      </c>
      <c r="AJ19" s="21"/>
      <c r="AK19" s="28">
        <v>9.92</v>
      </c>
      <c r="AL19" s="28">
        <v>9.8000000000000007</v>
      </c>
      <c r="AM19" s="28">
        <v>9.27</v>
      </c>
      <c r="AN19" s="28">
        <v>8.86</v>
      </c>
      <c r="AO19" s="21"/>
      <c r="AP19" s="28">
        <v>8.2200000000000006</v>
      </c>
      <c r="AQ19" s="28">
        <v>8.1300000000000008</v>
      </c>
      <c r="AR19" s="28">
        <v>7.07</v>
      </c>
      <c r="AS19" s="28">
        <v>6.8</v>
      </c>
      <c r="AT19" s="21"/>
      <c r="AU19" s="28">
        <v>7.06</v>
      </c>
      <c r="AV19" s="28">
        <v>7.31</v>
      </c>
      <c r="AW19" s="28">
        <v>8.14</v>
      </c>
      <c r="AX19" s="28">
        <v>8.69</v>
      </c>
      <c r="AY19" s="21"/>
      <c r="AZ19" s="28">
        <v>11.15</v>
      </c>
      <c r="BA19" s="28">
        <v>11.53</v>
      </c>
      <c r="BB19" s="28">
        <v>9</v>
      </c>
      <c r="BC19" s="28">
        <v>8.75</v>
      </c>
      <c r="BD19" s="21"/>
      <c r="BE19" s="28">
        <v>8.69</v>
      </c>
      <c r="BF19" s="28">
        <v>9.2200000000000006</v>
      </c>
      <c r="BG19" s="28"/>
      <c r="BH19" s="27"/>
      <c r="BI19" s="107"/>
    </row>
    <row r="20" spans="1:61" x14ac:dyDescent="0.25">
      <c r="A20" s="22" t="s">
        <v>19</v>
      </c>
      <c r="B20" s="192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</row>
    <row r="21" spans="1:61" x14ac:dyDescent="0.25">
      <c r="A21" s="34" t="s">
        <v>17</v>
      </c>
      <c r="B21" s="28">
        <v>6.4</v>
      </c>
      <c r="C21" s="28">
        <v>4.4333</v>
      </c>
      <c r="D21" s="28">
        <v>4.9667000000000003</v>
      </c>
      <c r="E21" s="28">
        <v>5.4</v>
      </c>
      <c r="F21" s="29"/>
      <c r="G21" s="28">
        <v>4.7332999999999998</v>
      </c>
      <c r="H21" s="28">
        <v>2.9333</v>
      </c>
      <c r="I21" s="28">
        <v>4.1333000000000002</v>
      </c>
      <c r="J21" s="28">
        <v>4.4333</v>
      </c>
      <c r="K21" s="21"/>
      <c r="L21" s="28">
        <v>3.21</v>
      </c>
      <c r="M21" s="28">
        <v>3.73</v>
      </c>
      <c r="N21" s="28">
        <v>3.6</v>
      </c>
      <c r="O21" s="28">
        <v>4.79</v>
      </c>
      <c r="P21" s="21"/>
      <c r="Q21" s="28">
        <v>6.94</v>
      </c>
      <c r="R21" s="28">
        <v>7.1</v>
      </c>
      <c r="S21" s="28">
        <v>6.33</v>
      </c>
      <c r="T21" s="28">
        <v>6.14</v>
      </c>
      <c r="U21" s="21"/>
      <c r="V21" s="28">
        <v>5.5920245</v>
      </c>
      <c r="W21" s="28">
        <v>5.76</v>
      </c>
      <c r="X21" s="28">
        <v>5.5</v>
      </c>
      <c r="Y21" s="28">
        <v>6.46</v>
      </c>
      <c r="Z21" s="21"/>
      <c r="AA21" s="28">
        <v>5</v>
      </c>
      <c r="AB21" s="28">
        <v>5.05</v>
      </c>
      <c r="AC21" s="28">
        <v>4.29</v>
      </c>
      <c r="AD21" s="28">
        <v>4.25</v>
      </c>
      <c r="AE21" s="21"/>
      <c r="AF21" s="28">
        <v>4.87</v>
      </c>
      <c r="AG21" s="28">
        <v>5.19</v>
      </c>
      <c r="AH21" s="28">
        <v>4.8</v>
      </c>
      <c r="AI21" s="28">
        <v>5.31</v>
      </c>
      <c r="AJ21" s="21"/>
      <c r="AK21" s="28">
        <v>5.3433333000000003</v>
      </c>
      <c r="AL21" s="28">
        <v>4.79</v>
      </c>
      <c r="AM21" s="28">
        <v>3.9066667000000002</v>
      </c>
      <c r="AN21" s="28">
        <v>4.33</v>
      </c>
      <c r="AO21" s="21"/>
      <c r="AP21" s="28">
        <v>3.75</v>
      </c>
      <c r="AQ21" s="28">
        <v>3.87</v>
      </c>
      <c r="AR21" s="28">
        <v>3.11</v>
      </c>
      <c r="AS21" s="28">
        <v>3.2633333000000002</v>
      </c>
      <c r="AT21" s="21"/>
      <c r="AU21" s="28">
        <v>3.52</v>
      </c>
      <c r="AV21" s="28">
        <v>3.74</v>
      </c>
      <c r="AW21" s="28">
        <v>3.27</v>
      </c>
      <c r="AX21" s="28">
        <v>3.25</v>
      </c>
      <c r="AY21" s="21"/>
      <c r="AZ21" s="28">
        <v>4.3600000000000003</v>
      </c>
      <c r="BA21" s="28">
        <v>5.0199999999999996</v>
      </c>
      <c r="BB21" s="28">
        <v>6.79</v>
      </c>
      <c r="BC21" s="28">
        <v>5.33</v>
      </c>
      <c r="BD21" s="21"/>
      <c r="BE21" s="28">
        <v>5.87</v>
      </c>
      <c r="BF21" s="28">
        <v>7.16</v>
      </c>
      <c r="BG21" s="28"/>
      <c r="BH21" s="27"/>
      <c r="BI21" s="107"/>
    </row>
    <row r="22" spans="1:61" x14ac:dyDescent="0.25">
      <c r="A22" s="34" t="s">
        <v>18</v>
      </c>
      <c r="B22" s="28">
        <v>7.7</v>
      </c>
      <c r="C22" s="28">
        <v>7.77</v>
      </c>
      <c r="D22" s="28">
        <v>8.27</v>
      </c>
      <c r="E22" s="28">
        <v>7.7</v>
      </c>
      <c r="F22" s="29"/>
      <c r="G22" s="28">
        <v>7.27</v>
      </c>
      <c r="H22" s="28">
        <v>6.53</v>
      </c>
      <c r="I22" s="28">
        <v>6.6</v>
      </c>
      <c r="J22" s="28">
        <v>6.57</v>
      </c>
      <c r="K22" s="21"/>
      <c r="L22" s="28">
        <v>6.34</v>
      </c>
      <c r="M22" s="28">
        <v>6.38</v>
      </c>
      <c r="N22" s="28">
        <v>6.84</v>
      </c>
      <c r="O22" s="28">
        <v>6.71</v>
      </c>
      <c r="P22" s="21"/>
      <c r="Q22" s="28">
        <v>8.18</v>
      </c>
      <c r="R22" s="28">
        <v>9.02</v>
      </c>
      <c r="S22" s="28">
        <v>8.14</v>
      </c>
      <c r="T22" s="28">
        <v>7.48</v>
      </c>
      <c r="U22" s="21"/>
      <c r="V22" s="28">
        <v>7.5319333999999998</v>
      </c>
      <c r="W22" s="28">
        <v>6.93</v>
      </c>
      <c r="X22" s="28">
        <v>6.16</v>
      </c>
      <c r="Y22" s="28">
        <v>6.15</v>
      </c>
      <c r="Z22" s="21"/>
      <c r="AA22" s="28">
        <v>6.59</v>
      </c>
      <c r="AB22" s="28">
        <v>5.88</v>
      </c>
      <c r="AC22" s="28">
        <v>5.56</v>
      </c>
      <c r="AD22" s="28">
        <v>4.9800000000000004</v>
      </c>
      <c r="AE22" s="21"/>
      <c r="AF22" s="28">
        <v>5.7</v>
      </c>
      <c r="AG22" s="28">
        <v>5.51</v>
      </c>
      <c r="AH22" s="28">
        <v>5.66</v>
      </c>
      <c r="AI22" s="28">
        <v>5.65</v>
      </c>
      <c r="AJ22" s="21"/>
      <c r="AK22" s="28">
        <v>5.1966666999999998</v>
      </c>
      <c r="AL22" s="28">
        <v>5.76</v>
      </c>
      <c r="AM22" s="28">
        <v>4.9233333000000004</v>
      </c>
      <c r="AN22" s="28">
        <v>5.07</v>
      </c>
      <c r="AO22" s="21"/>
      <c r="AP22" s="28">
        <v>4.76</v>
      </c>
      <c r="AQ22" s="28">
        <v>5.04</v>
      </c>
      <c r="AR22" s="28">
        <v>4.9000000000000004</v>
      </c>
      <c r="AS22" s="28">
        <v>4.2733333</v>
      </c>
      <c r="AT22" s="21"/>
      <c r="AU22" s="28">
        <v>4.49</v>
      </c>
      <c r="AV22" s="28">
        <v>4.32</v>
      </c>
      <c r="AW22" s="28">
        <v>4.29</v>
      </c>
      <c r="AX22" s="28">
        <v>4.16</v>
      </c>
      <c r="AY22" s="21"/>
      <c r="AZ22" s="28">
        <v>5.49</v>
      </c>
      <c r="BA22" s="28">
        <v>5.69</v>
      </c>
      <c r="BB22" s="28">
        <v>5.38</v>
      </c>
      <c r="BC22" s="28">
        <v>5.78</v>
      </c>
      <c r="BD22" s="21"/>
      <c r="BE22" s="28">
        <v>5.92</v>
      </c>
      <c r="BF22" s="28">
        <v>5.91</v>
      </c>
      <c r="BG22" s="28"/>
      <c r="BH22" s="27"/>
      <c r="BI22" s="107"/>
    </row>
    <row r="23" spans="1:61" ht="30" x14ac:dyDescent="0.25">
      <c r="A23" s="30" t="s">
        <v>20</v>
      </c>
      <c r="B23" s="28">
        <f>IF(B65,G65/B65*100,"")</f>
        <v>122.90661638204423</v>
      </c>
      <c r="C23" s="28">
        <f t="shared" ref="C23:AN23" si="17">IF(C65,H65/C65*100,"")</f>
        <v>124.25490864826835</v>
      </c>
      <c r="D23" s="28">
        <f t="shared" si="17"/>
        <v>118.51035535408587</v>
      </c>
      <c r="E23" s="28">
        <f t="shared" si="17"/>
        <v>114.76308288850339</v>
      </c>
      <c r="F23" s="29"/>
      <c r="G23" s="28">
        <f t="shared" si="17"/>
        <v>116.86771752216818</v>
      </c>
      <c r="H23" s="28">
        <f t="shared" si="17"/>
        <v>114.29341453597242</v>
      </c>
      <c r="I23" s="28">
        <f t="shared" si="17"/>
        <v>115.39332694394272</v>
      </c>
      <c r="J23" s="28">
        <f t="shared" si="17"/>
        <v>113.59612395721059</v>
      </c>
      <c r="K23" s="21"/>
      <c r="L23" s="28">
        <f t="shared" si="17"/>
        <v>115.98880855744341</v>
      </c>
      <c r="M23" s="28">
        <f t="shared" si="17"/>
        <v>113.28485788198761</v>
      </c>
      <c r="N23" s="28">
        <f t="shared" si="17"/>
        <v>113.69156902719615</v>
      </c>
      <c r="O23" s="28">
        <f t="shared" si="17"/>
        <v>124.92088842706659</v>
      </c>
      <c r="P23" s="21"/>
      <c r="Q23" s="28">
        <f t="shared" si="17"/>
        <v>118.56829029052145</v>
      </c>
      <c r="R23" s="28">
        <f t="shared" si="17"/>
        <v>114.66270671710122</v>
      </c>
      <c r="S23" s="28">
        <f t="shared" si="17"/>
        <v>115.82918315562797</v>
      </c>
      <c r="T23" s="28">
        <f t="shared" si="17"/>
        <v>107.5554686191136</v>
      </c>
      <c r="U23" s="21"/>
      <c r="V23" s="28">
        <f t="shared" si="17"/>
        <v>106.75067221353103</v>
      </c>
      <c r="W23" s="28">
        <f t="shared" si="17"/>
        <v>106.59616954731321</v>
      </c>
      <c r="X23" s="28">
        <f t="shared" si="17"/>
        <v>98.920930993521509</v>
      </c>
      <c r="Y23" s="28">
        <f t="shared" si="17"/>
        <v>94.376584741011385</v>
      </c>
      <c r="Z23" s="21"/>
      <c r="AA23" s="28">
        <f t="shared" si="17"/>
        <v>95.398802410973943</v>
      </c>
      <c r="AB23" s="28">
        <f t="shared" si="17"/>
        <v>99.257506234734549</v>
      </c>
      <c r="AC23" s="28">
        <f t="shared" si="17"/>
        <v>93.933076697108675</v>
      </c>
      <c r="AD23" s="28">
        <f t="shared" si="17"/>
        <v>96.698211631019745</v>
      </c>
      <c r="AE23" s="21"/>
      <c r="AF23" s="28">
        <f t="shared" si="17"/>
        <v>98.857701481875267</v>
      </c>
      <c r="AG23" s="28">
        <f t="shared" si="17"/>
        <v>99.30766846659705</v>
      </c>
      <c r="AH23" s="28">
        <f t="shared" si="17"/>
        <v>109.6991144556612</v>
      </c>
      <c r="AI23" s="28">
        <f t="shared" si="17"/>
        <v>110.47312637774431</v>
      </c>
      <c r="AJ23" s="21"/>
      <c r="AK23" s="28">
        <f t="shared" si="17"/>
        <v>114.91439894923454</v>
      </c>
      <c r="AL23" s="28">
        <f t="shared" si="17"/>
        <v>111.99553601119139</v>
      </c>
      <c r="AM23" s="28">
        <f t="shared" si="17"/>
        <v>110.65870757026536</v>
      </c>
      <c r="AN23" s="28">
        <f t="shared" si="17"/>
        <v>109.71099458833218</v>
      </c>
      <c r="AO23" s="21"/>
      <c r="AP23" s="28">
        <f>IF(AP65,AU65/AP65*100,"")</f>
        <v>111.38202985945355</v>
      </c>
      <c r="AQ23" s="28">
        <f>IF(AQ65,AV65/AQ65*100,"")</f>
        <v>110.36209535794445</v>
      </c>
      <c r="AR23" s="28">
        <f>IF(AR65,AW65/AR65*100,"")</f>
        <v>114.00727188452306</v>
      </c>
      <c r="AS23" s="28">
        <f>IF(AS65,AX65/AS65*100,"")</f>
        <v>112.66813492663741</v>
      </c>
      <c r="AT23" s="21"/>
      <c r="AU23" s="28">
        <f t="shared" ref="AU23:BC23" si="18">IF(AU65,AZ65/AU65*100,"")</f>
        <v>106.73450446380028</v>
      </c>
      <c r="AV23" s="28">
        <f t="shared" si="18"/>
        <v>110.96570503735619</v>
      </c>
      <c r="AW23" s="28">
        <f t="shared" si="18"/>
        <v>110.14386646856605</v>
      </c>
      <c r="AX23" s="28">
        <f t="shared" si="18"/>
        <v>114.74715467177079</v>
      </c>
      <c r="AY23" s="21"/>
      <c r="AZ23" s="28">
        <f t="shared" si="18"/>
        <v>119.50325745292616</v>
      </c>
      <c r="BA23" s="28">
        <f t="shared" si="18"/>
        <v>111.22312305349244</v>
      </c>
      <c r="BB23" s="28">
        <f t="shared" si="18"/>
        <v>113.81986218065214</v>
      </c>
      <c r="BC23" s="28">
        <f t="shared" si="18"/>
        <v>118.97828399406254</v>
      </c>
      <c r="BD23" s="21"/>
      <c r="BE23" s="28">
        <f>IF(BE65,BJ65/BE65*100,"")</f>
        <v>118.23054811021321</v>
      </c>
      <c r="BF23" s="28">
        <f>IF(BF65,BK65/BF65*100,"")</f>
        <v>130.09839576675915</v>
      </c>
      <c r="BG23" s="28">
        <f>IF(BG65,BL65/BG65*100,"")</f>
        <v>0</v>
      </c>
      <c r="BH23" s="28">
        <f>IF(BH65,BM65/BH65*100,"")</f>
        <v>0</v>
      </c>
      <c r="BI23" s="107"/>
    </row>
    <row r="24" spans="1:61" ht="15" customHeight="1" x14ac:dyDescent="0.25">
      <c r="A24" s="110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</row>
    <row r="25" spans="1:61" x14ac:dyDescent="0.25">
      <c r="A25" s="25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107"/>
      <c r="BF25" s="107"/>
      <c r="BG25" s="107"/>
      <c r="BH25" s="107"/>
      <c r="BI25" s="107"/>
    </row>
    <row r="26" spans="1:61" x14ac:dyDescent="0.25">
      <c r="A26" s="24" t="s">
        <v>23</v>
      </c>
      <c r="B26" s="23">
        <f>IFERROR(IF(G94,G85/G94*100,""),"")</f>
        <v>7.8246134863565038</v>
      </c>
      <c r="C26" s="23">
        <f t="shared" ref="C26:U26" si="19">IFERROR(IF(H94,H85/H94*100,""),"")</f>
        <v>3.0266292895926914</v>
      </c>
      <c r="D26" s="23">
        <f t="shared" si="19"/>
        <v>0.99582576701500303</v>
      </c>
      <c r="E26" s="23">
        <f t="shared" si="19"/>
        <v>1.719081197420784</v>
      </c>
      <c r="F26" s="23">
        <f t="shared" si="19"/>
        <v>3.2518481343693701</v>
      </c>
      <c r="G26" s="23">
        <f t="shared" si="19"/>
        <v>4.5902469275266924</v>
      </c>
      <c r="H26" s="23">
        <f t="shared" si="19"/>
        <v>0.25972454009929474</v>
      </c>
      <c r="I26" s="23">
        <f t="shared" si="19"/>
        <v>-0.10677590637990139</v>
      </c>
      <c r="J26" s="23">
        <f t="shared" si="19"/>
        <v>1.2717104603396963</v>
      </c>
      <c r="K26" s="23">
        <f t="shared" si="19"/>
        <v>1.4568742308964802</v>
      </c>
      <c r="L26" s="23">
        <f t="shared" si="19"/>
        <v>5.1809108990144406</v>
      </c>
      <c r="M26" s="23">
        <f t="shared" si="19"/>
        <v>2.1754187203851272</v>
      </c>
      <c r="N26" s="23">
        <f t="shared" si="19"/>
        <v>1.0632208364756912</v>
      </c>
      <c r="O26" s="23">
        <f t="shared" si="19"/>
        <v>2.9673622263368085</v>
      </c>
      <c r="P26" s="23">
        <f t="shared" si="19"/>
        <v>2.7670028694350037</v>
      </c>
      <c r="Q26" s="23">
        <f t="shared" si="19"/>
        <v>10.032684158839796</v>
      </c>
      <c r="R26" s="23">
        <f t="shared" si="19"/>
        <v>4.3510563439966159</v>
      </c>
      <c r="S26" s="23">
        <f t="shared" si="19"/>
        <v>2.1492941051416503</v>
      </c>
      <c r="T26" s="23">
        <f t="shared" si="19"/>
        <v>4.0487624978599746</v>
      </c>
      <c r="U26" s="23">
        <f t="shared" si="19"/>
        <v>4.9488953266706899</v>
      </c>
      <c r="V26" s="23">
        <f t="shared" ref="V26:AN26" si="20">IFERROR(IF(AA94,AA85/AA94*100,""),"")</f>
        <v>4.9506081098112649</v>
      </c>
      <c r="W26" s="23">
        <f t="shared" si="20"/>
        <v>0.5737137383440114</v>
      </c>
      <c r="X26" s="23">
        <f t="shared" si="20"/>
        <v>3.7346458387697117E-2</v>
      </c>
      <c r="Y26" s="23">
        <f t="shared" si="20"/>
        <v>2.6294552663212638</v>
      </c>
      <c r="Z26" s="23">
        <f t="shared" si="20"/>
        <v>1.8983147996931911</v>
      </c>
      <c r="AA26" s="23">
        <f t="shared" si="20"/>
        <v>6.034853136784351</v>
      </c>
      <c r="AB26" s="23">
        <f t="shared" si="20"/>
        <v>0.40286571922480358</v>
      </c>
      <c r="AC26" s="23">
        <f t="shared" si="20"/>
        <v>-0.83364078373226025</v>
      </c>
      <c r="AD26" s="23">
        <f t="shared" si="20"/>
        <v>2.9318636930925321</v>
      </c>
      <c r="AE26" s="23">
        <f t="shared" si="20"/>
        <v>2.0439662538537409</v>
      </c>
      <c r="AF26" s="23">
        <f t="shared" si="20"/>
        <v>8.8800654797008889</v>
      </c>
      <c r="AG26" s="23">
        <f t="shared" si="20"/>
        <v>4.5607143842008462</v>
      </c>
      <c r="AH26" s="23">
        <f t="shared" si="20"/>
        <v>6.7623023697290456</v>
      </c>
      <c r="AI26" s="23">
        <f t="shared" si="20"/>
        <v>8.8675386078973482</v>
      </c>
      <c r="AJ26" s="23">
        <f t="shared" si="20"/>
        <v>7.2348198303409301</v>
      </c>
      <c r="AK26" s="23">
        <f t="shared" si="20"/>
        <v>9.06039715406129</v>
      </c>
      <c r="AL26" s="23">
        <f t="shared" si="20"/>
        <v>2.5408754736462988</v>
      </c>
      <c r="AM26" s="23">
        <f t="shared" si="20"/>
        <v>2.4568220449862537</v>
      </c>
      <c r="AN26" s="23">
        <f t="shared" si="20"/>
        <v>2.2738292815070293</v>
      </c>
      <c r="AO26" s="23">
        <f t="shared" ref="AO26:BD26" si="21">IFERROR(IF(AT94,AT85/AT94*100,""),"")</f>
        <v>3.8728445106358693</v>
      </c>
      <c r="AP26" s="23">
        <f t="shared" si="21"/>
        <v>6.3700380759575532</v>
      </c>
      <c r="AQ26" s="23">
        <f t="shared" si="21"/>
        <v>0.38669434075924514</v>
      </c>
      <c r="AR26" s="23">
        <f t="shared" si="21"/>
        <v>1.0028604494182274</v>
      </c>
      <c r="AS26" s="23">
        <f t="shared" si="21"/>
        <v>1.5611109351782009</v>
      </c>
      <c r="AT26" s="23">
        <f t="shared" si="21"/>
        <v>2.3704709584886383</v>
      </c>
      <c r="AU26" s="23">
        <f t="shared" si="21"/>
        <v>6.1471009458475407</v>
      </c>
      <c r="AV26" s="23">
        <f t="shared" si="21"/>
        <v>4.1451156525324304</v>
      </c>
      <c r="AW26" s="23">
        <f t="shared" si="21"/>
        <v>7.6198453891788764</v>
      </c>
      <c r="AX26" s="23">
        <f t="shared" si="21"/>
        <v>7.9132131784063713</v>
      </c>
      <c r="AY26" s="23">
        <f t="shared" si="21"/>
        <v>6.6360136963476553</v>
      </c>
      <c r="AZ26" s="23">
        <f t="shared" si="21"/>
        <v>17.381676045999512</v>
      </c>
      <c r="BA26" s="23">
        <f t="shared" si="21"/>
        <v>14.872994994068337</v>
      </c>
      <c r="BB26" s="23">
        <f t="shared" si="21"/>
        <v>7.9100785705633516</v>
      </c>
      <c r="BC26" s="23">
        <f t="shared" si="21"/>
        <v>5.6475880245282388</v>
      </c>
      <c r="BD26" s="23">
        <f t="shared" si="21"/>
        <v>10.458864701171214</v>
      </c>
      <c r="BE26" s="23">
        <f>IFERROR(IF(BJ94,BJ85/BJ94*100,""),"")</f>
        <v>2.9778897672441809</v>
      </c>
      <c r="BF26" s="23">
        <f>IFERROR(IF(BK94,BK85/BK94*100,""),"")</f>
        <v>1.9614011586976559</v>
      </c>
      <c r="BG26" s="23" t="str">
        <f>IFERROR(IF(BL94,BL85/BL94*100,""),"")</f>
        <v/>
      </c>
      <c r="BH26" s="27"/>
      <c r="BI26" s="27"/>
    </row>
    <row r="27" spans="1:61" x14ac:dyDescent="0.25">
      <c r="A27" s="24" t="s">
        <v>24</v>
      </c>
      <c r="B27" s="28">
        <v>144.15856278800001</v>
      </c>
      <c r="C27" s="28">
        <v>146.91932356700002</v>
      </c>
      <c r="D27" s="28">
        <v>141.55297737800001</v>
      </c>
      <c r="E27" s="28">
        <v>157.143117246</v>
      </c>
      <c r="F27" s="28">
        <v>589.77398097899993</v>
      </c>
      <c r="G27" s="28">
        <v>140.06827999999999</v>
      </c>
      <c r="H27" s="28">
        <v>144.8097442694</v>
      </c>
      <c r="I27" s="28">
        <v>149.04463000000001</v>
      </c>
      <c r="J27" s="28">
        <v>158.03534999999999</v>
      </c>
      <c r="K27" s="28">
        <v>591.95800426940002</v>
      </c>
      <c r="L27" s="28">
        <v>137.91119</v>
      </c>
      <c r="M27" s="28">
        <v>149.40119000000001</v>
      </c>
      <c r="N27" s="28">
        <v>143.49646999999999</v>
      </c>
      <c r="O27" s="28">
        <v>131.74173999999999</v>
      </c>
      <c r="P27" s="28">
        <v>562.55058999999994</v>
      </c>
      <c r="Q27" s="28">
        <v>101.92066</v>
      </c>
      <c r="R27" s="28">
        <v>104.52025999999999</v>
      </c>
      <c r="S27" s="28">
        <v>91.85011999999999</v>
      </c>
      <c r="T27" s="28">
        <v>94.743880000000004</v>
      </c>
      <c r="U27" s="28">
        <v>393.03492</v>
      </c>
      <c r="V27" s="28">
        <v>70.872899999999987</v>
      </c>
      <c r="W27" s="28">
        <v>80.466070000000002</v>
      </c>
      <c r="X27" s="28">
        <v>84.798149999999993</v>
      </c>
      <c r="Y27" s="28">
        <v>96.215460000000007</v>
      </c>
      <c r="Z27" s="28">
        <v>332.35257999999999</v>
      </c>
      <c r="AA27" s="28">
        <v>94.832170000000005</v>
      </c>
      <c r="AB27" s="28">
        <v>98.499320000000012</v>
      </c>
      <c r="AC27" s="28">
        <v>99.68092</v>
      </c>
      <c r="AD27" s="28">
        <v>117.47036</v>
      </c>
      <c r="AE27" s="28">
        <v>410.48276999999996</v>
      </c>
      <c r="AF27" s="28">
        <v>115.50792</v>
      </c>
      <c r="AG27" s="28">
        <v>125.52316999999999</v>
      </c>
      <c r="AH27" s="28">
        <v>127.95406</v>
      </c>
      <c r="AI27" s="28">
        <v>139.57579999999999</v>
      </c>
      <c r="AJ27" s="28">
        <v>508.56094999999999</v>
      </c>
      <c r="AK27" s="28">
        <v>116.30967999999999</v>
      </c>
      <c r="AL27" s="28">
        <v>117.21200999999999</v>
      </c>
      <c r="AM27" s="28">
        <v>119.81435999999999</v>
      </c>
      <c r="AN27" s="28">
        <v>128.36303999999998</v>
      </c>
      <c r="AO27" s="28">
        <v>481.69908999999996</v>
      </c>
      <c r="AP27" s="28">
        <v>103.16549999999999</v>
      </c>
      <c r="AQ27" s="28">
        <v>80.724440000000001</v>
      </c>
      <c r="AR27" s="28">
        <v>89.710179999999994</v>
      </c>
      <c r="AS27" s="28">
        <v>107.88977</v>
      </c>
      <c r="AT27" s="28">
        <v>381.48989</v>
      </c>
      <c r="AU27" s="28">
        <v>104.8005</v>
      </c>
      <c r="AV27" s="28">
        <v>127.90838000000001</v>
      </c>
      <c r="AW27" s="28">
        <v>146.20188000000002</v>
      </c>
      <c r="AX27" s="28">
        <v>170.98967000000002</v>
      </c>
      <c r="AY27" s="28">
        <v>549.90043000000003</v>
      </c>
      <c r="AZ27" s="28">
        <v>168.43635999999998</v>
      </c>
      <c r="BA27" s="28">
        <v>162.89914999999999</v>
      </c>
      <c r="BB27" s="28">
        <v>153.03393</v>
      </c>
      <c r="BC27" s="28">
        <v>156.31820999999999</v>
      </c>
      <c r="BD27" s="28">
        <v>640.68765000000008</v>
      </c>
      <c r="BE27" s="28">
        <v>114.66847</v>
      </c>
      <c r="BF27" s="28">
        <v>114.04730000000001</v>
      </c>
      <c r="BG27" s="28"/>
      <c r="BH27" s="27"/>
      <c r="BI27" s="27"/>
    </row>
    <row r="28" spans="1:61" x14ac:dyDescent="0.25">
      <c r="A28" s="24" t="s">
        <v>25</v>
      </c>
      <c r="B28" s="28">
        <v>93.672416897000005</v>
      </c>
      <c r="C28" s="28">
        <v>107.82345915900001</v>
      </c>
      <c r="D28" s="28">
        <v>118.745617002</v>
      </c>
      <c r="E28" s="28">
        <v>124.45624288499999</v>
      </c>
      <c r="F28" s="28">
        <v>444.697735943</v>
      </c>
      <c r="G28" s="28">
        <v>102.26665</v>
      </c>
      <c r="H28" s="28">
        <v>116.0227505714</v>
      </c>
      <c r="I28" s="28">
        <v>125.49313000000001</v>
      </c>
      <c r="J28" s="28">
        <v>125.86856</v>
      </c>
      <c r="K28" s="28">
        <v>469.6510905714</v>
      </c>
      <c r="L28" s="28">
        <v>98.609279999999998</v>
      </c>
      <c r="M28" s="28">
        <v>112.36912</v>
      </c>
      <c r="N28" s="28">
        <v>116.89703999999999</v>
      </c>
      <c r="O28" s="28">
        <v>101.02217999999999</v>
      </c>
      <c r="P28" s="28">
        <v>428.89762000000002</v>
      </c>
      <c r="Q28" s="28">
        <v>64.757750000000001</v>
      </c>
      <c r="R28" s="28">
        <v>70.307020000000009</v>
      </c>
      <c r="S28" s="28">
        <v>75.212039999999988</v>
      </c>
      <c r="T28" s="28">
        <v>71.512129999999999</v>
      </c>
      <c r="U28" s="28">
        <v>281.78894000000003</v>
      </c>
      <c r="V28" s="28">
        <v>53.317080000000004</v>
      </c>
      <c r="W28" s="28">
        <v>64.177999999999997</v>
      </c>
      <c r="X28" s="28">
        <v>73.594560000000001</v>
      </c>
      <c r="Y28" s="28">
        <v>75.006910000000005</v>
      </c>
      <c r="Z28" s="28">
        <v>266.09655000000004</v>
      </c>
      <c r="AA28" s="28">
        <v>65.63436999999999</v>
      </c>
      <c r="AB28" s="28">
        <v>81.10436</v>
      </c>
      <c r="AC28" s="28">
        <v>88.991600000000005</v>
      </c>
      <c r="AD28" s="28">
        <v>91.517710000000008</v>
      </c>
      <c r="AE28" s="28">
        <v>327.24804</v>
      </c>
      <c r="AF28" s="28">
        <v>78.100719999999995</v>
      </c>
      <c r="AG28" s="28">
        <v>87.784909999999996</v>
      </c>
      <c r="AH28" s="28">
        <v>88.86863000000001</v>
      </c>
      <c r="AI28" s="28">
        <v>88.830500000000001</v>
      </c>
      <c r="AJ28" s="28">
        <v>343.58476000000002</v>
      </c>
      <c r="AK28" s="28">
        <v>75.182289999999995</v>
      </c>
      <c r="AL28" s="28">
        <v>86.21472</v>
      </c>
      <c r="AM28" s="28">
        <v>93.4148</v>
      </c>
      <c r="AN28" s="28">
        <v>97.536410000000004</v>
      </c>
      <c r="AO28" s="28">
        <v>352.34821999999997</v>
      </c>
      <c r="AP28" s="28">
        <v>75.649299999999997</v>
      </c>
      <c r="AQ28" s="28">
        <v>66.125770000000003</v>
      </c>
      <c r="AR28" s="28">
        <v>74.624220000000008</v>
      </c>
      <c r="AS28" s="28">
        <v>88.437440000000009</v>
      </c>
      <c r="AT28" s="28">
        <v>304.83672999999999</v>
      </c>
      <c r="AU28" s="28">
        <v>79.117940000000004</v>
      </c>
      <c r="AV28" s="28">
        <v>93.158670000000001</v>
      </c>
      <c r="AW28" s="28">
        <v>98.852260000000001</v>
      </c>
      <c r="AX28" s="28">
        <v>108.81675</v>
      </c>
      <c r="AY28" s="28">
        <v>379.94562000000002</v>
      </c>
      <c r="AZ28" s="28">
        <v>87.172060000000002</v>
      </c>
      <c r="BA28" s="28">
        <v>71.439990000000009</v>
      </c>
      <c r="BB28" s="28">
        <v>87.142139999999998</v>
      </c>
      <c r="BC28" s="28">
        <v>101.62087</v>
      </c>
      <c r="BD28" s="28">
        <v>347.37506000000002</v>
      </c>
      <c r="BE28" s="28">
        <v>91.765770000000003</v>
      </c>
      <c r="BF28" s="28">
        <v>95.138499999999993</v>
      </c>
      <c r="BG28" s="28"/>
      <c r="BH28" s="27"/>
      <c r="BI28" s="27"/>
    </row>
    <row r="29" spans="1:61" x14ac:dyDescent="0.25">
      <c r="A29" s="25" t="s">
        <v>26</v>
      </c>
      <c r="B29" s="28">
        <v>513.49120000000005</v>
      </c>
      <c r="C29" s="28">
        <v>514.31690000000003</v>
      </c>
      <c r="D29" s="28">
        <v>529.89269999999999</v>
      </c>
      <c r="E29" s="28">
        <v>537.61759999999992</v>
      </c>
      <c r="F29" s="29"/>
      <c r="G29" s="28">
        <v>527.70819999999992</v>
      </c>
      <c r="H29" s="28">
        <v>513.77190000000007</v>
      </c>
      <c r="I29" s="28">
        <v>522.58019999999999</v>
      </c>
      <c r="J29" s="28">
        <v>509.59479999999996</v>
      </c>
      <c r="K29" s="21"/>
      <c r="L29" s="28">
        <v>486.1311</v>
      </c>
      <c r="M29" s="28">
        <v>478.25040000000001</v>
      </c>
      <c r="N29" s="28">
        <v>454.24009999999998</v>
      </c>
      <c r="O29" s="28">
        <v>385.45988</v>
      </c>
      <c r="P29" s="21"/>
      <c r="Q29" s="28">
        <v>356.36499868000004</v>
      </c>
      <c r="R29" s="28">
        <v>361.57140000000004</v>
      </c>
      <c r="S29" s="28">
        <v>371.26677384999999</v>
      </c>
      <c r="T29" s="28">
        <v>368.39879450000001</v>
      </c>
      <c r="U29" s="21"/>
      <c r="V29" s="28">
        <v>387.00805050000002</v>
      </c>
      <c r="W29" s="28">
        <v>392.75648129999996</v>
      </c>
      <c r="X29" s="28">
        <v>397.74336999999997</v>
      </c>
      <c r="Y29" s="28">
        <v>377.74134999999995</v>
      </c>
      <c r="Z29" s="21"/>
      <c r="AA29" s="28">
        <v>397.90705811940001</v>
      </c>
      <c r="AB29" s="28">
        <v>412.23930434879998</v>
      </c>
      <c r="AC29" s="28">
        <v>424.76627686159998</v>
      </c>
      <c r="AD29" s="28">
        <v>432.74221371689998</v>
      </c>
      <c r="AE29" s="21"/>
      <c r="AF29" s="28">
        <v>457.99533000000002</v>
      </c>
      <c r="AG29" s="28">
        <v>456.74937747460001</v>
      </c>
      <c r="AH29" s="28">
        <v>459.1633332925</v>
      </c>
      <c r="AI29" s="28">
        <v>468.49500146679998</v>
      </c>
      <c r="AJ29" s="21"/>
      <c r="AK29" s="28">
        <v>487.80269046780001</v>
      </c>
      <c r="AL29" s="28">
        <v>518.36334029160003</v>
      </c>
      <c r="AM29" s="28">
        <v>530.92286630959995</v>
      </c>
      <c r="AN29" s="28">
        <v>554.35949194700004</v>
      </c>
      <c r="AO29" s="21"/>
      <c r="AP29" s="28">
        <v>563.47337572909998</v>
      </c>
      <c r="AQ29" s="28">
        <v>568.87234725120004</v>
      </c>
      <c r="AR29" s="28">
        <v>583.42570000000001</v>
      </c>
      <c r="AS29" s="28">
        <v>595.77413000000001</v>
      </c>
      <c r="AT29" s="21"/>
      <c r="AU29" s="28">
        <v>573.32239000000004</v>
      </c>
      <c r="AV29" s="28">
        <v>591.74509</v>
      </c>
      <c r="AW29" s="28">
        <v>614.12172999999996</v>
      </c>
      <c r="AX29" s="28">
        <v>630.62681552099991</v>
      </c>
      <c r="AY29" s="21"/>
      <c r="AZ29" s="28">
        <v>606.40886</v>
      </c>
      <c r="BA29" s="28">
        <v>584.12126000000001</v>
      </c>
      <c r="BB29" s="28">
        <v>540.68790000000001</v>
      </c>
      <c r="BC29" s="28">
        <v>581.98915</v>
      </c>
      <c r="BD29" s="21"/>
      <c r="BE29" s="28">
        <v>593.87941000000001</v>
      </c>
      <c r="BF29" s="28">
        <v>582.41800999999998</v>
      </c>
      <c r="BG29" s="28">
        <v>569.02114000000006</v>
      </c>
      <c r="BH29" s="28"/>
      <c r="BI29" s="107"/>
    </row>
    <row r="30" spans="1:61" x14ac:dyDescent="0.25">
      <c r="A30" s="25" t="s">
        <v>27</v>
      </c>
      <c r="B30" s="28">
        <v>557.52089897010001</v>
      </c>
      <c r="C30" s="28">
        <v>570.65159127360005</v>
      </c>
      <c r="D30" s="28">
        <v>598.92656460670003</v>
      </c>
      <c r="E30" s="28">
        <v>636.42061668359997</v>
      </c>
      <c r="F30" s="28">
        <v>636.42061668359997</v>
      </c>
      <c r="G30" s="28">
        <v>691.67200000000003</v>
      </c>
      <c r="H30" s="28">
        <v>707.76400000000001</v>
      </c>
      <c r="I30" s="28">
        <v>716.26</v>
      </c>
      <c r="J30" s="28">
        <v>728.86400000000003</v>
      </c>
      <c r="K30" s="28">
        <v>728.86400000000003</v>
      </c>
      <c r="L30" s="28">
        <v>715.89200000000005</v>
      </c>
      <c r="M30" s="28">
        <v>732.779</v>
      </c>
      <c r="N30" s="28">
        <v>680.85699999999997</v>
      </c>
      <c r="O30" s="28">
        <v>599.90099999999995</v>
      </c>
      <c r="P30" s="28">
        <v>599.90099999999995</v>
      </c>
      <c r="Q30" s="28">
        <v>557.29499999999996</v>
      </c>
      <c r="R30" s="28">
        <v>556.34</v>
      </c>
      <c r="S30" s="28">
        <v>536.89</v>
      </c>
      <c r="T30" s="28">
        <v>518.48900000000003</v>
      </c>
      <c r="U30" s="28">
        <v>518.48900000000003</v>
      </c>
      <c r="V30" s="28">
        <v>520.12099999999998</v>
      </c>
      <c r="W30" s="28">
        <v>523.01499999999999</v>
      </c>
      <c r="X30" s="28">
        <v>518.33000000000004</v>
      </c>
      <c r="Y30" s="28">
        <v>511.75215000000003</v>
      </c>
      <c r="Z30" s="28">
        <v>511.75215000000003</v>
      </c>
      <c r="AA30" s="28">
        <v>521.59523999999999</v>
      </c>
      <c r="AB30" s="28">
        <v>527.02680000000009</v>
      </c>
      <c r="AC30" s="28">
        <v>529.58485999999994</v>
      </c>
      <c r="AD30" s="28">
        <v>518.4452</v>
      </c>
      <c r="AE30" s="28">
        <v>518.4452</v>
      </c>
      <c r="AF30" s="28">
        <v>520.58482000000004</v>
      </c>
      <c r="AG30" s="28">
        <v>491.04453999999998</v>
      </c>
      <c r="AH30" s="28">
        <v>470.71731</v>
      </c>
      <c r="AI30" s="28">
        <v>455.07284999999996</v>
      </c>
      <c r="AJ30" s="28">
        <v>455.07284999999996</v>
      </c>
      <c r="AK30" s="28">
        <v>469.34800000000001</v>
      </c>
      <c r="AL30" s="28">
        <v>483.70400000000001</v>
      </c>
      <c r="AM30" s="28">
        <v>474.93</v>
      </c>
      <c r="AN30" s="28">
        <v>491.452</v>
      </c>
      <c r="AO30" s="28">
        <v>491.452</v>
      </c>
      <c r="AP30" s="28">
        <v>458.745</v>
      </c>
      <c r="AQ30" s="28">
        <v>483.43</v>
      </c>
      <c r="AR30" s="28">
        <v>462.76</v>
      </c>
      <c r="AS30" s="28">
        <v>467.60460999999998</v>
      </c>
      <c r="AT30" s="28">
        <v>467.60460999999998</v>
      </c>
      <c r="AU30" s="28">
        <v>462.25203999999997</v>
      </c>
      <c r="AV30" s="28">
        <v>473.04422999999997</v>
      </c>
      <c r="AW30" s="28">
        <v>490.26639</v>
      </c>
      <c r="AX30" s="28">
        <v>482.39953000000003</v>
      </c>
      <c r="AY30" s="28">
        <v>482.39953000000003</v>
      </c>
      <c r="AZ30" s="28">
        <v>451.93428999999998</v>
      </c>
      <c r="BA30" s="28">
        <v>475.85055</v>
      </c>
      <c r="BB30" s="28">
        <v>437.85389000000004</v>
      </c>
      <c r="BC30" s="28">
        <v>380.62610999999998</v>
      </c>
      <c r="BD30" s="28">
        <v>380.62610999999998</v>
      </c>
      <c r="BE30" s="28">
        <v>354.75076000000001</v>
      </c>
      <c r="BF30" s="28">
        <v>343.35</v>
      </c>
      <c r="BG30" s="28"/>
      <c r="BH30" s="28"/>
      <c r="BI30" s="28"/>
    </row>
    <row r="31" spans="1:61" x14ac:dyDescent="0.25">
      <c r="A31" s="25" t="s">
        <v>28</v>
      </c>
      <c r="B31" s="28">
        <f>IFERROR(IF((G94+E94+D94+C94),B30*1000/(G94+E94+D94+C94)*100,""),"")</f>
        <v>26.455729210384632</v>
      </c>
      <c r="C31" s="28">
        <f>IFERROR(IF((H94+G94+E94+D94),C30*1000/(H94+G94+E94+D94)*100,""),"")</f>
        <v>26.895840885584693</v>
      </c>
      <c r="D31" s="28">
        <f>IFERROR(IF((I94+G94+H94+E94),D30*1000/(I94+G94+H94+E94)*100,""),"")</f>
        <v>28.099807354447602</v>
      </c>
      <c r="E31" s="28">
        <f>IFERROR(IF((J94+H94+G94+I94),E30*1000/(J94+H94+G94+I94)*100,""),"")</f>
        <v>29.033103769571483</v>
      </c>
      <c r="F31" s="28">
        <f>IFERROR(IF(K94,F30*1000/K94*100,""),"")</f>
        <v>29.03310376957149</v>
      </c>
      <c r="G31" s="28">
        <f>IFERROR(IF((L94+J94+I94+H94),G30*1000/(L94+J94+I94+H94)*100,""),"")</f>
        <v>31.035767865856513</v>
      </c>
      <c r="H31" s="28">
        <f>IFERROR(IF((M94+L94+J94+I94),H30*1000/(M94+L94+J94+I94)*100,""),"")</f>
        <v>31.431385627160701</v>
      </c>
      <c r="I31" s="28">
        <f>IFERROR(IF((N94+L94+M94+J94),I30*1000/(N94+L94+M94+J94)*100,""),"")</f>
        <v>31.431196929162137</v>
      </c>
      <c r="J31" s="28">
        <f>IFERROR(IF((O94+M94+L94+N94),J30*1000/(O94+M94+L94+N94)*100,""),"")</f>
        <v>31.765486906338491</v>
      </c>
      <c r="K31" s="28">
        <f>IFERROR(IF(P94,K30*1000/P94*100,""),"")</f>
        <v>31.765486906338491</v>
      </c>
      <c r="L31" s="28">
        <f>IFERROR(IF((Q94+O94+N94+M94),L30*1000/(Q94+O94+N94+M94)*100,""),"")</f>
        <v>31.804788489755531</v>
      </c>
      <c r="M31" s="28">
        <f>IFERROR(IF((R94+Q94+O94+N94),M30*1000/(R94+Q94+O94+N94)*100,""),"")</f>
        <v>32.7065266955642</v>
      </c>
      <c r="N31" s="28">
        <f>IFERROR(IF((S94+Q94+R94+O94),N30*1000/(S94+Q94+R94+O94)*100,""),"")</f>
        <v>30.572739223894597</v>
      </c>
      <c r="O31" s="28">
        <f>IFERROR(IF((T94+R94+Q94+S94),O30*1000/(T94+R94+Q94+S94)*100,""),"")</f>
        <v>28.861884456624054</v>
      </c>
      <c r="P31" s="28">
        <f>IFERROR(IF(U94,P30*1000/U94*100,""),"")</f>
        <v>28.861884456624054</v>
      </c>
      <c r="Q31" s="28">
        <f>IFERROR(IF((V94+T94+S94+R94),Q30*1000/(V94+T94+S94+R94)*100,""),"")</f>
        <v>29.634083630754404</v>
      </c>
      <c r="R31" s="28">
        <f>IFERROR(IF((W94+V94+T94+S94),R30*1000/(W94+V94+T94+S94)*100,""),"")</f>
        <v>32.506416963874024</v>
      </c>
      <c r="S31" s="28">
        <f>IFERROR(IF((X94+V94+W94+T94),S30*1000/(X94+V94+W94+T94)*100,""),"")</f>
        <v>36.022991920865785</v>
      </c>
      <c r="T31" s="28">
        <f>IFERROR(IF((Y94+W94+V94+X94),T30*1000/(Y94+W94+V94+X94)*100,""),"")</f>
        <v>37.858529696314996</v>
      </c>
      <c r="U31" s="28">
        <f>IFERROR(IF(Z94,U30*1000/Z94*100,""),"")</f>
        <v>37.858529696314996</v>
      </c>
      <c r="V31" s="28">
        <f>IFERROR(IF((AA94+Y94+X94+W94),V30*1000/(AA94+Y94+X94+W94)*100,""),"")</f>
        <v>39.235452591617992</v>
      </c>
      <c r="W31" s="28">
        <f>IFERROR(IF((AB94+AA94+Y94+X94),W30*1000/(AB94+AA94+Y94+X94)*100,""),"")</f>
        <v>41.483874797606617</v>
      </c>
      <c r="X31" s="28">
        <f>IFERROR(IF((AC94+AA94+AB94+Y94),X30*1000/(AC94+AA94+AB94+Y94)*100,""),"")</f>
        <v>41.19679100936699</v>
      </c>
      <c r="Y31" s="28">
        <f>IFERROR(IF((AD94+AB94+AA94+AC94),Y30*1000/(AD94+AB94+AA94+AC94)*100,""),"")</f>
        <v>39.70230952025009</v>
      </c>
      <c r="Z31" s="28">
        <f>IFERROR(IF(AE94,Z30*1000/AE94*100,""),"")</f>
        <v>39.70230952025009</v>
      </c>
      <c r="AA31" s="28">
        <f>IFERROR(IF((AF94+AD94+AC94+AB94),AA30*1000/(AF94+AD94+AC94+AB94)*100,""),"")</f>
        <v>37.638339674850236</v>
      </c>
      <c r="AB31" s="28">
        <f>IFERROR(IF((AG94+AF94+AD94+AC94),AB30*1000/(AG94+AF94+AD94+AC94)*100,""),"")</f>
        <v>36.123160136977702</v>
      </c>
      <c r="AC31" s="28">
        <f>IFERROR(IF((AH94+AF94+AG94+AD94),AC30*1000/(AH94+AF94+AG94+AD94)*100,""),"")</f>
        <v>34.912250826367142</v>
      </c>
      <c r="AD31" s="28">
        <f>IFERROR(IF((AI94+AG94+AF94+AH94),AD30*1000/(AI94+AG94+AF94+AH94)*100,""),"")</f>
        <v>32.931332126293007</v>
      </c>
      <c r="AE31" s="28">
        <f>IFERROR(IF(AJ94,AE30*1000/AJ94*100,""),"")</f>
        <v>32.931332126293007</v>
      </c>
      <c r="AF31" s="28">
        <f>IFERROR(IF((AK94+AI94+AH94+AG94),AF30*1000/(AK94+AI94+AH94+AG94)*100,""),"")</f>
        <v>33.279806528914008</v>
      </c>
      <c r="AG31" s="28">
        <f>IFERROR(IF((AL94+AK94+AI94+AH94),AG30*1000/(AL94+AK94+AI94+AH94)*100,""),"")</f>
        <v>30.983160800037645</v>
      </c>
      <c r="AH31" s="28">
        <f>IFERROR(IF((AM94+AK94+AL94+AI94),AH30*1000/(AM94+AK94+AL94+AI94)*100,""),"")</f>
        <v>29.456754524593048</v>
      </c>
      <c r="AI31" s="28">
        <f>IFERROR(IF((AN94+AL94+AK94+AM94),AI30*1000/(AN94+AL94+AK94+AM94)*100,""),"")</f>
        <v>28.461011366006652</v>
      </c>
      <c r="AJ31" s="28">
        <f>IFERROR(IF(AO94,AJ30*1000/AO94*100,""),"")</f>
        <v>28.461011366006652</v>
      </c>
      <c r="AK31" s="28">
        <f>IFERROR(IF((AP94+AN94+AM94+AL94),AK30*1000/(AP94+AN94+AM94+AL94)*100,""),"")</f>
        <v>28.787943326620518</v>
      </c>
      <c r="AL31" s="28">
        <f>IFERROR(IF((AQ94+AP94+AN94+AM94),AL30*1000/(AQ94+AP94+AN94+AM94)*100,""),"")</f>
        <v>29.535228783616763</v>
      </c>
      <c r="AM31" s="28">
        <f>IFERROR(IF((AR94+AP94+AQ94+AN94),AM30*1000/(AR94+AP94+AQ94+AN94)*100,""),"")</f>
        <v>28.609055380435105</v>
      </c>
      <c r="AN31" s="28">
        <f>IFERROR(IF((AS94+AQ94+AP94+AR94),AN30*1000/(AS94+AQ94+AP94+AR94)*100,""),"")</f>
        <v>28.991830943203446</v>
      </c>
      <c r="AO31" s="28">
        <f>IFERROR(IF(AT94,AO30*1000/AT94*100,""),"")</f>
        <v>28.991830943203446</v>
      </c>
      <c r="AP31" s="28">
        <f>IFERROR(IF((AU94+AS94+AR94+AQ94),AP30*1000/(AU94+AS94+AR94+AQ94)*100,""),"")</f>
        <v>27.011642073067559</v>
      </c>
      <c r="AQ31" s="28">
        <f>IFERROR(IF((AV94+AU94+AS94+AR94),AQ30*1000/(AV94+AU94+AS94+AR94)*100,""),"")</f>
        <v>29.95244314690072</v>
      </c>
      <c r="AR31" s="28">
        <f>IFERROR(IF((AW94+AU94+AV94+AS94),AR30*1000/(AW94+AU94+AV94+AS94)*100,""),"")</f>
        <v>29.827416691217479</v>
      </c>
      <c r="AS31" s="28">
        <f>IFERROR(IF((AX94+AV94+AU94+AW94),AS30*1000/(AX94+AV94+AU94+AW94)*100,""),"")</f>
        <v>31.336128184212331</v>
      </c>
      <c r="AT31" s="28">
        <f>IFERROR(IF(AY94,AT30*1000/AY94*100,""),"")</f>
        <v>31.336128184212335</v>
      </c>
      <c r="AU31" s="28">
        <f>IFERROR(IF((AZ94+AX94+AW94+AV94),AU30*1000/(AZ94+AX94+AW94+AV94)*100,""),"")</f>
        <v>31.189715022911464</v>
      </c>
      <c r="AV31" s="28">
        <f>IFERROR(IF((BA94+AZ94+AX94+AW94),AV30*1000/(BA94+AZ94+AX94+AW94)*100,""),"")</f>
        <v>30.101979487811803</v>
      </c>
      <c r="AW31" s="28">
        <f>IFERROR(IF((BB94+AZ94+BA94+AX94),AW30*1000/(BB94+AZ94+BA94+AX94)*100,""),"")</f>
        <v>29.491955180572909</v>
      </c>
      <c r="AX31" s="28">
        <f>IFERROR(IF((BC94+BA94+AZ94+BB94),AX30*1000/(BC94+BA94+AZ94+BB94)*100,""),"")</f>
        <v>26.214974477425283</v>
      </c>
      <c r="AY31" s="28">
        <f>IFERROR(IF(BD94,AY30*1000/BD94*100,""),"")</f>
        <v>26.214974477425283</v>
      </c>
      <c r="AZ31" s="28">
        <f>IFERROR(IF((BE94+BC94+BB94+BA94),AZ30*1000/(BE94+BC94+BB94+BA94)*100,""),"")</f>
        <v>23.982514445554333</v>
      </c>
      <c r="BA31" s="28">
        <f>IFERROR(IF((BF94+BE94+BC94+BB94),BA30*1000/(BF94+BE94+BC94+BB94)*100,""),"")</f>
        <v>23.965241106051007</v>
      </c>
      <c r="BB31" s="28">
        <f>IFERROR(IF((BG94+BE94+BF94+BC94),BB30*1000/(BG94+BE94+BF94+BC94)*100,""),"")</f>
        <v>20.600631201410195</v>
      </c>
      <c r="BC31" s="28">
        <f>IFERROR(IF((BH94+BF94+BE94+BG94),BC30*1000/(BH94+BF94+BE94+BG94)*100,""),"")</f>
        <v>16.734781377751919</v>
      </c>
      <c r="BD31" s="28">
        <f>IFERROR(IF(BI94,BD30*1000/BI94*100,""),"")</f>
        <v>16.734781377751919</v>
      </c>
      <c r="BE31" s="28">
        <f>IFERROR(IF((BJ94+BH94+BG94+BF94),BE30*1000/(BJ94+BH94+BG94+BF94)*100,""),"")</f>
        <v>15.026728674549123</v>
      </c>
      <c r="BF31" s="28">
        <f>IFERROR(IF((BK94+BJ94+BH94+BG94),BF30*1000/(BK94+BJ94+BH94+BG94)*100,""),"")</f>
        <v>14.732773262449461</v>
      </c>
      <c r="BG31" s="28">
        <f>IFERROR(IF((BL94+BJ94+BK94+BH94),BG30*1000/(BL94+BJ94+BK94+BH94)*100,""),"")</f>
        <v>0</v>
      </c>
      <c r="BH31" s="28" t="str">
        <f>IFERROR(IF((BM94+BK94+BJ94+BL94),BH30*1000/(BM94+BK94+BJ94+BL94)*100,""),"")</f>
        <v/>
      </c>
      <c r="BI31" s="28">
        <f>IFERROR(IF(BN94,BI30*1000/BN94*100,""),"")</f>
        <v>0</v>
      </c>
    </row>
    <row r="32" spans="1:61" ht="15" customHeight="1" x14ac:dyDescent="0.25">
      <c r="A32" s="110" t="s">
        <v>29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</row>
    <row r="33" spans="1:82" x14ac:dyDescent="0.25">
      <c r="A33" s="20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107"/>
      <c r="BF33" s="107"/>
      <c r="BG33" s="107"/>
      <c r="BH33" s="107"/>
      <c r="BI33" s="107"/>
    </row>
    <row r="34" spans="1:82" x14ac:dyDescent="0.25">
      <c r="A34" s="36" t="s">
        <v>31</v>
      </c>
      <c r="B34" s="23">
        <v>29.328199999999999</v>
      </c>
      <c r="C34" s="23">
        <v>32.816899999999997</v>
      </c>
      <c r="D34" s="23">
        <v>30.916899999999998</v>
      </c>
      <c r="E34" s="23">
        <v>30.372699999999998</v>
      </c>
      <c r="F34" s="21"/>
      <c r="G34" s="23">
        <v>31.08</v>
      </c>
      <c r="H34" s="23">
        <v>32.709000000000003</v>
      </c>
      <c r="I34" s="23">
        <v>32.35</v>
      </c>
      <c r="J34" s="23">
        <v>32.729199999999999</v>
      </c>
      <c r="K34" s="21"/>
      <c r="L34" s="23">
        <v>35.687100000000001</v>
      </c>
      <c r="M34" s="23">
        <v>33.630600000000001</v>
      </c>
      <c r="N34" s="23">
        <v>39.386600000000001</v>
      </c>
      <c r="O34" s="23">
        <v>56.258400000000002</v>
      </c>
      <c r="P34" s="21"/>
      <c r="Q34" s="23">
        <v>58.464300000000001</v>
      </c>
      <c r="R34" s="23">
        <v>55.524000000000001</v>
      </c>
      <c r="S34" s="23">
        <v>66.236699999999999</v>
      </c>
      <c r="T34" s="23">
        <v>72.8827</v>
      </c>
      <c r="U34" s="21"/>
      <c r="V34" s="23">
        <v>67.607600000000005</v>
      </c>
      <c r="W34" s="23">
        <v>64.257499999999993</v>
      </c>
      <c r="X34" s="23">
        <v>63.158099999999997</v>
      </c>
      <c r="Y34" s="23">
        <v>60.6569</v>
      </c>
      <c r="Z34" s="21"/>
      <c r="AA34" s="23">
        <v>56.377899999999997</v>
      </c>
      <c r="AB34" s="23">
        <v>59.085500000000003</v>
      </c>
      <c r="AC34" s="23">
        <v>58.0169</v>
      </c>
      <c r="AD34" s="23">
        <v>57.600200000000001</v>
      </c>
      <c r="AE34" s="21"/>
      <c r="AF34" s="23">
        <v>64.734700000000004</v>
      </c>
      <c r="AG34" s="23">
        <v>62.756500000000003</v>
      </c>
      <c r="AH34" s="23">
        <v>65.590599999999995</v>
      </c>
      <c r="AI34" s="23">
        <v>69.470600000000005</v>
      </c>
      <c r="AJ34" s="21"/>
      <c r="AK34" s="23">
        <v>64.734700000000004</v>
      </c>
      <c r="AL34" s="23">
        <v>63.075600000000001</v>
      </c>
      <c r="AM34" s="23">
        <v>64.415599999999998</v>
      </c>
      <c r="AN34" s="23">
        <v>61.905700000000003</v>
      </c>
      <c r="AO34" s="21"/>
      <c r="AP34" s="23">
        <v>77.732500000000002</v>
      </c>
      <c r="AQ34" s="23">
        <v>69.951300000000003</v>
      </c>
      <c r="AR34" s="23">
        <v>79.6845</v>
      </c>
      <c r="AS34" s="23">
        <v>73.875699999999995</v>
      </c>
      <c r="AT34" s="21"/>
      <c r="AU34" s="23">
        <v>75.702299999999994</v>
      </c>
      <c r="AV34" s="23">
        <v>72.372299999999996</v>
      </c>
      <c r="AW34" s="23">
        <v>72.760800000000003</v>
      </c>
      <c r="AX34" s="23">
        <v>74.292599999999993</v>
      </c>
      <c r="AY34" s="21"/>
      <c r="AZ34" s="23">
        <v>84.085099999999997</v>
      </c>
      <c r="BA34" s="23">
        <v>51.158000000000001</v>
      </c>
      <c r="BB34" s="23">
        <v>57.412999999999997</v>
      </c>
      <c r="BC34" s="23">
        <v>70.337500000000006</v>
      </c>
      <c r="BD34" s="21"/>
      <c r="BE34" s="23">
        <v>77.086299999999994</v>
      </c>
      <c r="BF34" s="23">
        <v>87.034099999999995</v>
      </c>
      <c r="BG34" s="23">
        <v>97.414699999999996</v>
      </c>
      <c r="BH34" s="23"/>
      <c r="BI34" s="107"/>
    </row>
    <row r="35" spans="1:82" x14ac:dyDescent="0.25">
      <c r="A35" s="36" t="s">
        <v>32</v>
      </c>
      <c r="B35" s="23">
        <v>30.24</v>
      </c>
      <c r="C35" s="23">
        <v>30.98</v>
      </c>
      <c r="D35" s="23">
        <v>32</v>
      </c>
      <c r="E35" s="23">
        <v>31.08</v>
      </c>
      <c r="F35" s="21"/>
      <c r="G35" s="23">
        <v>30.4</v>
      </c>
      <c r="H35" s="23">
        <v>31.61</v>
      </c>
      <c r="I35" s="23">
        <v>32.79</v>
      </c>
      <c r="J35" s="23">
        <v>32.53</v>
      </c>
      <c r="K35" s="21"/>
      <c r="L35" s="23">
        <v>34.950000000000003</v>
      </c>
      <c r="M35" s="23">
        <v>34.994599999999998</v>
      </c>
      <c r="N35" s="23">
        <v>36.180799999999998</v>
      </c>
      <c r="O35" s="23">
        <v>46.964700000000001</v>
      </c>
      <c r="P35" s="21"/>
      <c r="Q35" s="23">
        <v>62.16</v>
      </c>
      <c r="R35" s="23">
        <v>52.625320000000002</v>
      </c>
      <c r="S35" s="23">
        <v>62.847704</v>
      </c>
      <c r="T35" s="23">
        <v>65.86</v>
      </c>
      <c r="U35" s="21"/>
      <c r="V35" s="23">
        <v>74.585844187000006</v>
      </c>
      <c r="W35" s="23">
        <v>65.881327740000003</v>
      </c>
      <c r="X35" s="23">
        <v>64.617757796000006</v>
      </c>
      <c r="Y35" s="23">
        <v>63.068411255000001</v>
      </c>
      <c r="Z35" s="21"/>
      <c r="AA35" s="23">
        <v>58.811624635999998</v>
      </c>
      <c r="AB35" s="23">
        <v>57.135899999999999</v>
      </c>
      <c r="AC35" s="23">
        <v>58.995713277</v>
      </c>
      <c r="AD35" s="23">
        <v>58.409313562999998</v>
      </c>
      <c r="AE35" s="21"/>
      <c r="AF35" s="23">
        <v>66.105400000000003</v>
      </c>
      <c r="AG35" s="23">
        <v>61.773699999999998</v>
      </c>
      <c r="AH35" s="23">
        <v>65.510599999999997</v>
      </c>
      <c r="AI35" s="23">
        <v>66.472399999999993</v>
      </c>
      <c r="AJ35" s="21"/>
      <c r="AK35" s="23">
        <v>66.105400000000003</v>
      </c>
      <c r="AL35" s="23">
        <v>64.5518</v>
      </c>
      <c r="AM35" s="23">
        <v>64.560900000000004</v>
      </c>
      <c r="AN35" s="23">
        <v>63.715400000000002</v>
      </c>
      <c r="AO35" s="21"/>
      <c r="AP35" s="23">
        <v>66.089844999999997</v>
      </c>
      <c r="AQ35" s="23">
        <v>72.308045399999997</v>
      </c>
      <c r="AR35" s="23">
        <v>73.555085700000006</v>
      </c>
      <c r="AS35" s="23">
        <v>76.2080567</v>
      </c>
      <c r="AT35" s="21"/>
      <c r="AU35" s="23">
        <v>74.337774899999999</v>
      </c>
      <c r="AV35" s="23">
        <v>74.199734899999996</v>
      </c>
      <c r="AW35" s="23">
        <v>73.465841699999999</v>
      </c>
      <c r="AX35" s="23">
        <v>72.592570800000004</v>
      </c>
      <c r="AY35" s="21"/>
      <c r="AZ35" s="23">
        <v>84.733735350439304</v>
      </c>
      <c r="BA35" s="23">
        <v>66.005610000000004</v>
      </c>
      <c r="BB35" s="23">
        <v>59.400367669757181</v>
      </c>
      <c r="BC35" s="23">
        <v>62.3249</v>
      </c>
      <c r="BD35" s="21"/>
      <c r="BE35" s="23">
        <v>72.717002370862104</v>
      </c>
      <c r="BF35" s="23">
        <v>80.969660000000005</v>
      </c>
      <c r="BG35" s="23">
        <v>94.071234279294444</v>
      </c>
      <c r="BH35" s="23"/>
      <c r="BI35" s="107"/>
    </row>
    <row r="36" spans="1:82" ht="30" x14ac:dyDescent="0.25">
      <c r="A36" s="37" t="s">
        <v>45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15"/>
      <c r="BA36" s="115"/>
      <c r="BB36" s="115"/>
      <c r="BC36" s="115"/>
      <c r="BD36" s="21"/>
      <c r="BE36" s="115"/>
      <c r="BF36" s="115"/>
      <c r="BG36" s="115"/>
      <c r="BH36" s="115"/>
      <c r="BI36" s="107"/>
    </row>
    <row r="37" spans="1:82" x14ac:dyDescent="0.25">
      <c r="A37" s="24" t="s">
        <v>34</v>
      </c>
      <c r="B37" s="28">
        <v>109.6</v>
      </c>
      <c r="C37" s="28">
        <v>109.1</v>
      </c>
      <c r="D37" s="28">
        <v>109.06</v>
      </c>
      <c r="E37" s="28">
        <v>110.49</v>
      </c>
      <c r="F37" s="29"/>
      <c r="G37" s="28">
        <v>113.7</v>
      </c>
      <c r="H37" s="28">
        <v>111.8</v>
      </c>
      <c r="I37" s="28">
        <v>108.83</v>
      </c>
      <c r="J37" s="28">
        <v>109.12</v>
      </c>
      <c r="K37" s="21"/>
      <c r="L37" s="28">
        <v>104.06</v>
      </c>
      <c r="M37" s="28">
        <v>107.08</v>
      </c>
      <c r="N37" s="28">
        <v>107.2</v>
      </c>
      <c r="O37" s="28">
        <v>89.21</v>
      </c>
      <c r="P37" s="21"/>
      <c r="Q37" s="28">
        <v>79.569999999999993</v>
      </c>
      <c r="R37" s="28">
        <v>95.73</v>
      </c>
      <c r="S37" s="28">
        <v>82.59</v>
      </c>
      <c r="T37" s="28">
        <v>82.42</v>
      </c>
      <c r="U37" s="21"/>
      <c r="V37" s="28">
        <v>75.58</v>
      </c>
      <c r="W37" s="28">
        <v>84.09</v>
      </c>
      <c r="X37" s="28">
        <v>86.96</v>
      </c>
      <c r="Y37" s="28">
        <v>92</v>
      </c>
      <c r="Z37" s="21"/>
      <c r="AA37" s="28">
        <v>100.49</v>
      </c>
      <c r="AB37" s="28">
        <v>101.1</v>
      </c>
      <c r="AC37" s="28">
        <v>94.4</v>
      </c>
      <c r="AD37" s="28">
        <v>95.14</v>
      </c>
      <c r="AE37" s="21"/>
      <c r="AF37" s="28">
        <v>94.6</v>
      </c>
      <c r="AG37" s="28">
        <v>89.5</v>
      </c>
      <c r="AH37" s="28">
        <v>88.2</v>
      </c>
      <c r="AI37" s="28">
        <v>88.6</v>
      </c>
      <c r="AJ37" s="21"/>
      <c r="AK37" s="28">
        <v>89.95</v>
      </c>
      <c r="AL37" s="28">
        <v>92.91</v>
      </c>
      <c r="AM37" s="28">
        <v>93.13</v>
      </c>
      <c r="AN37" s="28">
        <v>94.12</v>
      </c>
      <c r="AO37" s="21"/>
      <c r="AP37" s="28">
        <v>91.89</v>
      </c>
      <c r="AQ37" s="28">
        <v>87.391517699999994</v>
      </c>
      <c r="AR37" s="28">
        <v>83.393311100000005</v>
      </c>
      <c r="AS37" s="28">
        <v>79.898743699999997</v>
      </c>
      <c r="AT37" s="21"/>
      <c r="AU37" s="28">
        <v>81.41</v>
      </c>
      <c r="AV37" s="28">
        <v>82.83</v>
      </c>
      <c r="AW37" s="28">
        <v>84.75</v>
      </c>
      <c r="AX37" s="28">
        <v>88.54</v>
      </c>
      <c r="AY37" s="21"/>
      <c r="AZ37" s="28">
        <v>82.56</v>
      </c>
      <c r="BA37" s="28">
        <v>109.72</v>
      </c>
      <c r="BB37" s="28">
        <v>128.83735680000001</v>
      </c>
      <c r="BC37" s="28">
        <v>118.17</v>
      </c>
      <c r="BD37" s="21"/>
      <c r="BE37" s="28">
        <v>98.53</v>
      </c>
      <c r="BF37" s="28">
        <v>89.25</v>
      </c>
      <c r="BG37" s="28"/>
      <c r="BH37" s="27"/>
      <c r="BI37" s="107"/>
    </row>
    <row r="38" spans="1:82" x14ac:dyDescent="0.25">
      <c r="A38" s="24" t="s">
        <v>35</v>
      </c>
      <c r="B38" s="21"/>
      <c r="C38" s="21"/>
      <c r="D38" s="21"/>
      <c r="E38" s="21"/>
      <c r="F38" s="28">
        <v>107.2128</v>
      </c>
      <c r="G38" s="21"/>
      <c r="H38" s="21"/>
      <c r="I38" s="21"/>
      <c r="J38" s="21"/>
      <c r="K38" s="28">
        <v>108.49935360000001</v>
      </c>
      <c r="L38" s="21"/>
      <c r="M38" s="21"/>
      <c r="N38" s="21"/>
      <c r="O38" s="21"/>
      <c r="P38" s="28">
        <v>99.385407900000004</v>
      </c>
      <c r="Q38" s="21"/>
      <c r="R38" s="21"/>
      <c r="S38" s="21"/>
      <c r="T38" s="21"/>
      <c r="U38" s="28">
        <v>82.94</v>
      </c>
      <c r="V38" s="21"/>
      <c r="W38" s="21"/>
      <c r="X38" s="21"/>
      <c r="Y38" s="21"/>
      <c r="Z38" s="28">
        <v>82.56</v>
      </c>
      <c r="AA38" s="21"/>
      <c r="AB38" s="21"/>
      <c r="AC38" s="21"/>
      <c r="AD38" s="21"/>
      <c r="AE38" s="28">
        <v>95.72</v>
      </c>
      <c r="AF38" s="21"/>
      <c r="AG38" s="21"/>
      <c r="AH38" s="21"/>
      <c r="AI38" s="21"/>
      <c r="AJ38" s="28">
        <v>88.3</v>
      </c>
      <c r="AK38" s="21"/>
      <c r="AL38" s="21"/>
      <c r="AM38" s="21"/>
      <c r="AN38" s="21"/>
      <c r="AO38" s="28">
        <v>90.52</v>
      </c>
      <c r="AP38" s="21"/>
      <c r="AQ38" s="21"/>
      <c r="AR38" s="21"/>
      <c r="AS38" s="21"/>
      <c r="AT38" s="28">
        <v>83.74</v>
      </c>
      <c r="AU38" s="21"/>
      <c r="AV38" s="21"/>
      <c r="AW38" s="21"/>
      <c r="AX38" s="21"/>
      <c r="AY38" s="28">
        <v>82.558765999999991</v>
      </c>
      <c r="AZ38" s="21"/>
      <c r="BA38" s="21"/>
      <c r="BB38" s="21"/>
      <c r="BC38" s="21"/>
      <c r="BD38" s="28">
        <v>103.85</v>
      </c>
      <c r="BE38" s="107"/>
      <c r="BF38" s="107"/>
      <c r="BG38" s="107"/>
      <c r="BH38" s="107"/>
      <c r="BI38" s="27"/>
    </row>
    <row r="39" spans="1:82" ht="18" customHeight="1" x14ac:dyDescent="0.25">
      <c r="A39" s="194" t="s">
        <v>63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</row>
    <row r="50" spans="1:66" collapsed="1" x14ac:dyDescent="0.25"/>
    <row r="51" spans="1:66" hidden="1" outlineLevel="1" x14ac:dyDescent="0.25">
      <c r="A51" s="126"/>
      <c r="B51" s="132">
        <v>2011</v>
      </c>
      <c r="C51" s="132"/>
      <c r="D51" s="132"/>
      <c r="E51" s="133"/>
      <c r="F51" s="134"/>
      <c r="G51" s="136">
        <v>2012</v>
      </c>
      <c r="H51" s="137"/>
      <c r="I51" s="137"/>
      <c r="J51" s="138"/>
      <c r="K51" s="125"/>
      <c r="L51" s="129">
        <v>2013</v>
      </c>
      <c r="M51" s="129"/>
      <c r="N51" s="129"/>
      <c r="O51" s="130"/>
      <c r="P51" s="122"/>
      <c r="Q51" s="124">
        <v>2014</v>
      </c>
      <c r="R51" s="124"/>
      <c r="S51" s="124"/>
      <c r="T51" s="125"/>
      <c r="U51" s="122"/>
      <c r="V51" s="124">
        <v>2015</v>
      </c>
      <c r="W51" s="124"/>
      <c r="X51" s="124"/>
      <c r="Y51" s="125"/>
      <c r="Z51" s="122"/>
      <c r="AA51" s="124">
        <v>2016</v>
      </c>
      <c r="AB51" s="124"/>
      <c r="AC51" s="124"/>
      <c r="AD51" s="125"/>
      <c r="AE51" s="122"/>
      <c r="AF51" s="124">
        <v>2017</v>
      </c>
      <c r="AG51" s="124"/>
      <c r="AH51" s="124"/>
      <c r="AI51" s="125"/>
      <c r="AJ51" s="122"/>
      <c r="AK51" s="124">
        <v>2018</v>
      </c>
      <c r="AL51" s="124"/>
      <c r="AM51" s="124"/>
      <c r="AN51" s="125"/>
      <c r="AO51" s="122"/>
      <c r="AP51" s="124">
        <v>2019</v>
      </c>
      <c r="AQ51" s="124"/>
      <c r="AR51" s="124"/>
      <c r="AS51" s="125"/>
      <c r="AT51" s="122"/>
      <c r="AU51" s="124">
        <v>2020</v>
      </c>
      <c r="AV51" s="124"/>
      <c r="AW51" s="124"/>
      <c r="AX51" s="125"/>
      <c r="AY51" s="122"/>
      <c r="AZ51" s="124">
        <v>2021</v>
      </c>
      <c r="BA51" s="124"/>
      <c r="BB51" s="124"/>
      <c r="BC51" s="125"/>
      <c r="BD51" s="122"/>
      <c r="BE51" s="124">
        <v>2022</v>
      </c>
      <c r="BF51" s="124"/>
      <c r="BG51" s="124"/>
      <c r="BH51" s="125"/>
      <c r="BI51" s="122">
        <v>2022</v>
      </c>
      <c r="BJ51" s="124">
        <v>2023</v>
      </c>
      <c r="BK51" s="124"/>
      <c r="BL51" s="124"/>
      <c r="BM51" s="125"/>
      <c r="BN51" s="148">
        <v>2023</v>
      </c>
    </row>
    <row r="52" spans="1:66" hidden="1" outlineLevel="1" x14ac:dyDescent="0.25">
      <c r="A52" s="127"/>
      <c r="B52" s="14" t="s">
        <v>0</v>
      </c>
      <c r="C52" s="14" t="s">
        <v>1</v>
      </c>
      <c r="D52" s="14" t="s">
        <v>2</v>
      </c>
      <c r="E52" s="14" t="s">
        <v>3</v>
      </c>
      <c r="F52" s="135"/>
      <c r="G52" s="15" t="s">
        <v>0</v>
      </c>
      <c r="H52" s="15" t="s">
        <v>1</v>
      </c>
      <c r="I52" s="15" t="s">
        <v>2</v>
      </c>
      <c r="J52" s="15" t="s">
        <v>3</v>
      </c>
      <c r="K52" s="128"/>
      <c r="L52" s="15" t="s">
        <v>0</v>
      </c>
      <c r="M52" s="15" t="s">
        <v>1</v>
      </c>
      <c r="N52" s="15" t="s">
        <v>2</v>
      </c>
      <c r="O52" s="15" t="s">
        <v>3</v>
      </c>
      <c r="P52" s="128"/>
      <c r="Q52" s="14" t="s">
        <v>0</v>
      </c>
      <c r="R52" s="14" t="s">
        <v>1</v>
      </c>
      <c r="S52" s="14" t="s">
        <v>2</v>
      </c>
      <c r="T52" s="14" t="s">
        <v>3</v>
      </c>
      <c r="U52" s="128"/>
      <c r="V52" s="14" t="s">
        <v>0</v>
      </c>
      <c r="W52" s="14" t="s">
        <v>1</v>
      </c>
      <c r="X52" s="14" t="s">
        <v>2</v>
      </c>
      <c r="Y52" s="14" t="s">
        <v>3</v>
      </c>
      <c r="Z52" s="128"/>
      <c r="AA52" s="14" t="s">
        <v>0</v>
      </c>
      <c r="AB52" s="14" t="s">
        <v>1</v>
      </c>
      <c r="AC52" s="14" t="s">
        <v>2</v>
      </c>
      <c r="AD52" s="14" t="s">
        <v>3</v>
      </c>
      <c r="AE52" s="128"/>
      <c r="AF52" s="14" t="s">
        <v>0</v>
      </c>
      <c r="AG52" s="14" t="s">
        <v>1</v>
      </c>
      <c r="AH52" s="14" t="s">
        <v>2</v>
      </c>
      <c r="AI52" s="14" t="s">
        <v>3</v>
      </c>
      <c r="AJ52" s="128"/>
      <c r="AK52" s="14" t="s">
        <v>0</v>
      </c>
      <c r="AL52" s="14" t="s">
        <v>1</v>
      </c>
      <c r="AM52" s="14" t="s">
        <v>2</v>
      </c>
      <c r="AN52" s="14" t="s">
        <v>3</v>
      </c>
      <c r="AO52" s="128"/>
      <c r="AP52" s="14" t="s">
        <v>0</v>
      </c>
      <c r="AQ52" s="14" t="s">
        <v>1</v>
      </c>
      <c r="AR52" s="14" t="s">
        <v>2</v>
      </c>
      <c r="AS52" s="14" t="s">
        <v>3</v>
      </c>
      <c r="AT52" s="128"/>
      <c r="AU52" s="14" t="s">
        <v>0</v>
      </c>
      <c r="AV52" s="14" t="s">
        <v>1</v>
      </c>
      <c r="AW52" s="14" t="s">
        <v>2</v>
      </c>
      <c r="AX52" s="14" t="s">
        <v>3</v>
      </c>
      <c r="AY52" s="128"/>
      <c r="AZ52" s="14" t="s">
        <v>0</v>
      </c>
      <c r="BA52" s="14" t="s">
        <v>1</v>
      </c>
      <c r="BB52" s="14" t="s">
        <v>2</v>
      </c>
      <c r="BC52" s="14" t="s">
        <v>3</v>
      </c>
      <c r="BD52" s="128"/>
      <c r="BE52" s="14" t="s">
        <v>0</v>
      </c>
      <c r="BF52" s="14" t="s">
        <v>1</v>
      </c>
      <c r="BG52" s="14" t="s">
        <v>2</v>
      </c>
      <c r="BH52" s="14" t="s">
        <v>3</v>
      </c>
      <c r="BI52" s="123"/>
      <c r="BJ52" s="106" t="s">
        <v>0</v>
      </c>
      <c r="BK52" s="106" t="s">
        <v>1</v>
      </c>
      <c r="BL52" s="106" t="s">
        <v>2</v>
      </c>
      <c r="BM52" s="106" t="s">
        <v>3</v>
      </c>
      <c r="BN52" s="149"/>
    </row>
    <row r="53" spans="1:66" hidden="1" outlineLevel="1" x14ac:dyDescent="0.25">
      <c r="A53" s="39" t="s">
        <v>11</v>
      </c>
      <c r="B53" s="9">
        <v>7514.2</v>
      </c>
      <c r="C53" s="9">
        <v>7410.3</v>
      </c>
      <c r="D53" s="9">
        <v>7407.9</v>
      </c>
      <c r="E53" s="9">
        <v>8644.1</v>
      </c>
      <c r="F53" s="9"/>
      <c r="G53" s="9">
        <v>7787.8</v>
      </c>
      <c r="H53" s="9">
        <v>8129.3</v>
      </c>
      <c r="I53" s="9">
        <v>8082.8</v>
      </c>
      <c r="J53" s="9">
        <v>9852.7999999999993</v>
      </c>
      <c r="K53" s="9"/>
      <c r="L53" s="9">
        <v>8628.1</v>
      </c>
      <c r="M53" s="9">
        <v>9063.2000000000007</v>
      </c>
      <c r="N53" s="9">
        <v>9116.5</v>
      </c>
      <c r="O53" s="9">
        <v>10503.9</v>
      </c>
      <c r="P53" s="9"/>
      <c r="Q53" s="9">
        <v>9344.7000000000007</v>
      </c>
      <c r="R53" s="9">
        <v>9672</v>
      </c>
      <c r="S53" s="9">
        <v>9947.9</v>
      </c>
      <c r="T53" s="9">
        <v>11332</v>
      </c>
      <c r="U53" s="9"/>
      <c r="V53" s="9">
        <v>9662.5</v>
      </c>
      <c r="W53" s="9">
        <v>9706.5</v>
      </c>
      <c r="X53" s="9">
        <v>9810</v>
      </c>
      <c r="Y53" s="9">
        <v>11043.8</v>
      </c>
      <c r="Z53" s="9"/>
      <c r="AA53" s="9">
        <v>10974.5</v>
      </c>
      <c r="AB53" s="9">
        <v>10786</v>
      </c>
      <c r="AC53" s="9">
        <v>11541</v>
      </c>
      <c r="AD53" s="9">
        <v>11882.7</v>
      </c>
      <c r="AE53" s="9"/>
      <c r="AF53" s="9">
        <v>11543.5</v>
      </c>
      <c r="AG53" s="9">
        <v>11596.4</v>
      </c>
      <c r="AH53" s="9">
        <v>12916.2</v>
      </c>
      <c r="AI53" s="9">
        <v>14701.5</v>
      </c>
      <c r="AJ53" s="9"/>
      <c r="AK53" s="9">
        <v>15477.5</v>
      </c>
      <c r="AL53" s="9">
        <v>16482</v>
      </c>
      <c r="AM53" s="9">
        <v>16355</v>
      </c>
      <c r="AN53" s="9">
        <v>16063</v>
      </c>
      <c r="AO53" s="9"/>
      <c r="AP53" s="9">
        <v>15799.6006032</v>
      </c>
      <c r="AQ53" s="9">
        <v>15541</v>
      </c>
      <c r="AR53" s="9">
        <v>16612</v>
      </c>
      <c r="AS53" s="9">
        <v>16823.38</v>
      </c>
      <c r="AT53" s="9"/>
      <c r="AU53" s="9">
        <v>17771.11</v>
      </c>
      <c r="AV53" s="9">
        <v>18265.47</v>
      </c>
      <c r="AW53" s="9">
        <v>18524.259999999998</v>
      </c>
      <c r="AX53" s="9">
        <v>18472.400000000001</v>
      </c>
      <c r="AY53" s="9"/>
      <c r="AZ53" s="9">
        <v>19415.88</v>
      </c>
      <c r="BA53" s="9">
        <v>19298.150000000001</v>
      </c>
      <c r="BB53" s="9">
        <v>19492.72</v>
      </c>
      <c r="BC53" s="9">
        <v>20338.91</v>
      </c>
      <c r="BD53" s="9"/>
      <c r="BE53" s="9">
        <v>19186.59</v>
      </c>
      <c r="BF53" s="9">
        <v>19167.72</v>
      </c>
      <c r="BG53" s="13">
        <v>21095.55</v>
      </c>
      <c r="BH53" s="13">
        <v>24428.6</v>
      </c>
      <c r="BJ53" s="9">
        <v>23788.73</v>
      </c>
      <c r="BK53" s="9">
        <v>24929.17</v>
      </c>
      <c r="BL53" s="9">
        <v>25800.959999999999</v>
      </c>
      <c r="BM53" s="9"/>
    </row>
    <row r="54" spans="1:66" hidden="1" outlineLevel="1" x14ac:dyDescent="0.25"/>
    <row r="55" spans="1:66" hidden="1" outlineLevel="1" x14ac:dyDescent="0.25">
      <c r="A55" s="126"/>
      <c r="B55" s="132">
        <v>2011</v>
      </c>
      <c r="C55" s="132"/>
      <c r="D55" s="132"/>
      <c r="E55" s="133"/>
      <c r="F55" s="134"/>
      <c r="G55" s="136">
        <v>2012</v>
      </c>
      <c r="H55" s="137"/>
      <c r="I55" s="137"/>
      <c r="J55" s="138"/>
      <c r="K55" s="125"/>
      <c r="L55" s="129">
        <v>2013</v>
      </c>
      <c r="M55" s="129"/>
      <c r="N55" s="129"/>
      <c r="O55" s="130"/>
      <c r="P55" s="122"/>
      <c r="Q55" s="124">
        <v>2014</v>
      </c>
      <c r="R55" s="124"/>
      <c r="S55" s="124"/>
      <c r="T55" s="125"/>
      <c r="U55" s="122"/>
      <c r="V55" s="124">
        <v>2015</v>
      </c>
      <c r="W55" s="124"/>
      <c r="X55" s="124"/>
      <c r="Y55" s="125"/>
      <c r="Z55" s="122"/>
      <c r="AA55" s="124">
        <v>2016</v>
      </c>
      <c r="AB55" s="124"/>
      <c r="AC55" s="124"/>
      <c r="AD55" s="125"/>
      <c r="AE55" s="122"/>
      <c r="AF55" s="124">
        <v>2017</v>
      </c>
      <c r="AG55" s="124"/>
      <c r="AH55" s="124"/>
      <c r="AI55" s="125"/>
      <c r="AJ55" s="122"/>
      <c r="AK55" s="124">
        <v>2018</v>
      </c>
      <c r="AL55" s="124"/>
      <c r="AM55" s="124"/>
      <c r="AN55" s="125"/>
      <c r="AO55" s="122"/>
      <c r="AP55" s="124">
        <v>2019</v>
      </c>
      <c r="AQ55" s="124"/>
      <c r="AR55" s="124"/>
      <c r="AS55" s="125"/>
      <c r="AT55" s="122"/>
      <c r="AU55" s="124">
        <v>2020</v>
      </c>
      <c r="AV55" s="124"/>
      <c r="AW55" s="124"/>
      <c r="AX55" s="125"/>
      <c r="AY55" s="122"/>
      <c r="AZ55" s="124">
        <v>2021</v>
      </c>
      <c r="BA55" s="124"/>
      <c r="BB55" s="124"/>
      <c r="BC55" s="125"/>
      <c r="BD55" s="122"/>
      <c r="BE55" s="124">
        <v>2022</v>
      </c>
      <c r="BF55" s="124"/>
      <c r="BG55" s="124"/>
      <c r="BH55" s="125"/>
      <c r="BI55" s="122">
        <v>2022</v>
      </c>
      <c r="BJ55" s="124">
        <v>2023</v>
      </c>
      <c r="BK55" s="124"/>
      <c r="BL55" s="124"/>
      <c r="BM55" s="125"/>
      <c r="BN55" s="148">
        <v>2023</v>
      </c>
    </row>
    <row r="56" spans="1:66" hidden="1" outlineLevel="1" x14ac:dyDescent="0.25">
      <c r="A56" s="127"/>
      <c r="B56" s="14" t="s">
        <v>0</v>
      </c>
      <c r="C56" s="14" t="s">
        <v>1</v>
      </c>
      <c r="D56" s="14" t="s">
        <v>2</v>
      </c>
      <c r="E56" s="14" t="s">
        <v>3</v>
      </c>
      <c r="F56" s="135"/>
      <c r="G56" s="15" t="s">
        <v>0</v>
      </c>
      <c r="H56" s="15" t="s">
        <v>1</v>
      </c>
      <c r="I56" s="15" t="s">
        <v>2</v>
      </c>
      <c r="J56" s="15" t="s">
        <v>3</v>
      </c>
      <c r="K56" s="128"/>
      <c r="L56" s="15" t="s">
        <v>0</v>
      </c>
      <c r="M56" s="15" t="s">
        <v>1</v>
      </c>
      <c r="N56" s="15" t="s">
        <v>2</v>
      </c>
      <c r="O56" s="15" t="s">
        <v>3</v>
      </c>
      <c r="P56" s="128"/>
      <c r="Q56" s="14" t="s">
        <v>0</v>
      </c>
      <c r="R56" s="14" t="s">
        <v>1</v>
      </c>
      <c r="S56" s="14" t="s">
        <v>2</v>
      </c>
      <c r="T56" s="14" t="s">
        <v>3</v>
      </c>
      <c r="U56" s="128"/>
      <c r="V56" s="14" t="s">
        <v>0</v>
      </c>
      <c r="W56" s="14" t="s">
        <v>1</v>
      </c>
      <c r="X56" s="14" t="s">
        <v>2</v>
      </c>
      <c r="Y56" s="14" t="s">
        <v>3</v>
      </c>
      <c r="Z56" s="128"/>
      <c r="AA56" s="14" t="s">
        <v>0</v>
      </c>
      <c r="AB56" s="14" t="s">
        <v>1</v>
      </c>
      <c r="AC56" s="14" t="s">
        <v>2</v>
      </c>
      <c r="AD56" s="14" t="s">
        <v>3</v>
      </c>
      <c r="AE56" s="128"/>
      <c r="AF56" s="14" t="s">
        <v>0</v>
      </c>
      <c r="AG56" s="14" t="s">
        <v>1</v>
      </c>
      <c r="AH56" s="14" t="s">
        <v>2</v>
      </c>
      <c r="AI56" s="14" t="s">
        <v>3</v>
      </c>
      <c r="AJ56" s="128"/>
      <c r="AK56" s="14" t="s">
        <v>0</v>
      </c>
      <c r="AL56" s="14" t="s">
        <v>1</v>
      </c>
      <c r="AM56" s="14" t="s">
        <v>2</v>
      </c>
      <c r="AN56" s="14" t="s">
        <v>3</v>
      </c>
      <c r="AO56" s="128"/>
      <c r="AP56" s="14" t="s">
        <v>0</v>
      </c>
      <c r="AQ56" s="14" t="s">
        <v>1</v>
      </c>
      <c r="AR56" s="14" t="s">
        <v>2</v>
      </c>
      <c r="AS56" s="14" t="s">
        <v>3</v>
      </c>
      <c r="AT56" s="128"/>
      <c r="AU56" s="14" t="s">
        <v>0</v>
      </c>
      <c r="AV56" s="14" t="s">
        <v>1</v>
      </c>
      <c r="AW56" s="14" t="s">
        <v>2</v>
      </c>
      <c r="AX56" s="14" t="s">
        <v>3</v>
      </c>
      <c r="AY56" s="128"/>
      <c r="AZ56" s="14" t="s">
        <v>0</v>
      </c>
      <c r="BA56" s="14" t="s">
        <v>1</v>
      </c>
      <c r="BB56" s="14" t="s">
        <v>2</v>
      </c>
      <c r="BC56" s="14" t="s">
        <v>3</v>
      </c>
      <c r="BD56" s="128"/>
      <c r="BE56" s="14" t="s">
        <v>0</v>
      </c>
      <c r="BF56" s="14" t="s">
        <v>1</v>
      </c>
      <c r="BG56" s="14" t="s">
        <v>2</v>
      </c>
      <c r="BH56" s="14" t="s">
        <v>3</v>
      </c>
      <c r="BI56" s="123"/>
      <c r="BJ56" s="106" t="s">
        <v>0</v>
      </c>
      <c r="BK56" s="106" t="s">
        <v>1</v>
      </c>
      <c r="BL56" s="106" t="s">
        <v>2</v>
      </c>
      <c r="BM56" s="106" t="s">
        <v>3</v>
      </c>
      <c r="BN56" s="149"/>
    </row>
    <row r="57" spans="1:66" hidden="1" outlineLevel="1" x14ac:dyDescent="0.25">
      <c r="A57" s="39" t="s">
        <v>12</v>
      </c>
      <c r="B57" s="9">
        <v>19788.7</v>
      </c>
      <c r="C57" s="9">
        <v>20721.900000000001</v>
      </c>
      <c r="D57" s="9">
        <v>21480.400000000001</v>
      </c>
      <c r="E57" s="9">
        <v>24204.799999999999</v>
      </c>
      <c r="F57" s="9"/>
      <c r="G57" s="9">
        <v>23747.8</v>
      </c>
      <c r="H57" s="9">
        <v>24461</v>
      </c>
      <c r="I57" s="9">
        <v>24437.8</v>
      </c>
      <c r="J57" s="9">
        <v>27164.6</v>
      </c>
      <c r="K57" s="9"/>
      <c r="L57" s="9">
        <v>27198.6</v>
      </c>
      <c r="M57" s="9">
        <v>28212.3</v>
      </c>
      <c r="N57" s="9">
        <v>28352.6</v>
      </c>
      <c r="O57" s="9">
        <v>31155.599999999999</v>
      </c>
      <c r="P57" s="9"/>
      <c r="Q57" s="9">
        <v>29519.3</v>
      </c>
      <c r="R57" s="9">
        <v>30071.8</v>
      </c>
      <c r="S57" s="9">
        <v>30297.599999999999</v>
      </c>
      <c r="T57" s="9">
        <v>31615.7</v>
      </c>
      <c r="U57" s="9"/>
      <c r="V57" s="9">
        <v>31028.799999999999</v>
      </c>
      <c r="W57" s="9">
        <v>31936.3</v>
      </c>
      <c r="X57" s="9">
        <v>32052.5</v>
      </c>
      <c r="Y57" s="9">
        <v>35179.699999999997</v>
      </c>
      <c r="Z57" s="9"/>
      <c r="AA57" s="9">
        <v>34689.4</v>
      </c>
      <c r="AB57" s="9">
        <v>35856.9</v>
      </c>
      <c r="AC57" s="9">
        <v>36148.800000000003</v>
      </c>
      <c r="AD57" s="9">
        <v>38417.800000000003</v>
      </c>
      <c r="AE57" s="9"/>
      <c r="AF57" s="9">
        <v>38555.199999999997</v>
      </c>
      <c r="AG57" s="9">
        <v>39623.1</v>
      </c>
      <c r="AH57" s="9">
        <v>39571</v>
      </c>
      <c r="AI57" s="9">
        <v>42442.219004389997</v>
      </c>
      <c r="AJ57" s="9"/>
      <c r="AK57" s="9">
        <v>42377.026040390003</v>
      </c>
      <c r="AL57" s="9">
        <v>44125</v>
      </c>
      <c r="AM57" s="9">
        <v>44253.4</v>
      </c>
      <c r="AN57" s="9">
        <v>47108</v>
      </c>
      <c r="AO57" s="9"/>
      <c r="AP57" s="9">
        <v>46140.027404200002</v>
      </c>
      <c r="AQ57" s="9">
        <v>47348</v>
      </c>
      <c r="AR57" s="9">
        <v>48266</v>
      </c>
      <c r="AS57" s="9">
        <v>51679.99</v>
      </c>
      <c r="AT57" s="9"/>
      <c r="AU57" s="9">
        <v>52327</v>
      </c>
      <c r="AV57" s="9">
        <v>54392.63</v>
      </c>
      <c r="AW57" s="9">
        <v>56023.9</v>
      </c>
      <c r="AX57" s="9">
        <v>58651.1</v>
      </c>
      <c r="AY57" s="9"/>
      <c r="AZ57" s="9">
        <v>58261.61</v>
      </c>
      <c r="BA57" s="9">
        <v>59583.89</v>
      </c>
      <c r="BB57" s="9">
        <v>60606.15</v>
      </c>
      <c r="BC57" s="9">
        <v>66252.36</v>
      </c>
      <c r="BD57" s="9"/>
      <c r="BE57" s="9">
        <v>68203.539999999994</v>
      </c>
      <c r="BF57" s="9">
        <v>69623.25</v>
      </c>
      <c r="BG57" s="13">
        <v>75096.84</v>
      </c>
      <c r="BH57" s="13">
        <v>82388</v>
      </c>
      <c r="BJ57" s="9">
        <v>84813.37</v>
      </c>
      <c r="BK57" s="9">
        <v>87276.53</v>
      </c>
      <c r="BL57" s="9">
        <v>90110.9</v>
      </c>
      <c r="BM57" s="9"/>
    </row>
    <row r="58" spans="1:66" hidden="1" outlineLevel="1" x14ac:dyDescent="0.25"/>
    <row r="59" spans="1:66" hidden="1" outlineLevel="1" x14ac:dyDescent="0.25">
      <c r="A59" s="126"/>
      <c r="B59" s="132">
        <v>2011</v>
      </c>
      <c r="C59" s="132"/>
      <c r="D59" s="132"/>
      <c r="E59" s="133"/>
      <c r="F59" s="134"/>
      <c r="G59" s="136">
        <v>2012</v>
      </c>
      <c r="H59" s="137"/>
      <c r="I59" s="137"/>
      <c r="J59" s="138"/>
      <c r="K59" s="125"/>
      <c r="L59" s="129">
        <v>2013</v>
      </c>
      <c r="M59" s="129"/>
      <c r="N59" s="129"/>
      <c r="O59" s="130"/>
      <c r="P59" s="122"/>
      <c r="Q59" s="124">
        <v>2014</v>
      </c>
      <c r="R59" s="124"/>
      <c r="S59" s="124"/>
      <c r="T59" s="125"/>
      <c r="U59" s="122"/>
      <c r="V59" s="124">
        <v>2015</v>
      </c>
      <c r="W59" s="124"/>
      <c r="X59" s="124"/>
      <c r="Y59" s="125"/>
      <c r="Z59" s="122"/>
      <c r="AA59" s="124">
        <v>2016</v>
      </c>
      <c r="AB59" s="124"/>
      <c r="AC59" s="124"/>
      <c r="AD59" s="125"/>
      <c r="AE59" s="122"/>
      <c r="AF59" s="124">
        <v>2017</v>
      </c>
      <c r="AG59" s="124"/>
      <c r="AH59" s="124"/>
      <c r="AI59" s="125"/>
      <c r="AJ59" s="122"/>
      <c r="AK59" s="124">
        <v>2018</v>
      </c>
      <c r="AL59" s="124"/>
      <c r="AM59" s="124"/>
      <c r="AN59" s="125"/>
      <c r="AO59" s="122"/>
      <c r="AP59" s="124">
        <v>2019</v>
      </c>
      <c r="AQ59" s="124"/>
      <c r="AR59" s="124"/>
      <c r="AS59" s="125"/>
      <c r="AT59" s="122"/>
      <c r="AU59" s="124">
        <v>2020</v>
      </c>
      <c r="AV59" s="124"/>
      <c r="AW59" s="124"/>
      <c r="AX59" s="125"/>
      <c r="AY59" s="122"/>
      <c r="AZ59" s="124">
        <v>2021</v>
      </c>
      <c r="BA59" s="124"/>
      <c r="BB59" s="124"/>
      <c r="BC59" s="125"/>
      <c r="BD59" s="122"/>
      <c r="BE59" s="124">
        <v>2022</v>
      </c>
      <c r="BF59" s="124"/>
      <c r="BG59" s="124"/>
      <c r="BH59" s="125"/>
      <c r="BI59" s="122">
        <v>2022</v>
      </c>
      <c r="BJ59" s="124">
        <v>2023</v>
      </c>
      <c r="BK59" s="124"/>
      <c r="BL59" s="124"/>
      <c r="BM59" s="125"/>
      <c r="BN59" s="148">
        <v>2023</v>
      </c>
    </row>
    <row r="60" spans="1:66" hidden="1" outlineLevel="1" x14ac:dyDescent="0.25">
      <c r="A60" s="127"/>
      <c r="B60" s="14" t="s">
        <v>0</v>
      </c>
      <c r="C60" s="14" t="s">
        <v>1</v>
      </c>
      <c r="D60" s="14" t="s">
        <v>2</v>
      </c>
      <c r="E60" s="14" t="s">
        <v>3</v>
      </c>
      <c r="F60" s="135"/>
      <c r="G60" s="15" t="s">
        <v>0</v>
      </c>
      <c r="H60" s="15" t="s">
        <v>1</v>
      </c>
      <c r="I60" s="15" t="s">
        <v>2</v>
      </c>
      <c r="J60" s="15" t="s">
        <v>3</v>
      </c>
      <c r="K60" s="128"/>
      <c r="L60" s="15" t="s">
        <v>0</v>
      </c>
      <c r="M60" s="15" t="s">
        <v>1</v>
      </c>
      <c r="N60" s="15" t="s">
        <v>2</v>
      </c>
      <c r="O60" s="15" t="s">
        <v>3</v>
      </c>
      <c r="P60" s="128"/>
      <c r="Q60" s="14" t="s">
        <v>0</v>
      </c>
      <c r="R60" s="14" t="s">
        <v>1</v>
      </c>
      <c r="S60" s="14" t="s">
        <v>2</v>
      </c>
      <c r="T60" s="14" t="s">
        <v>3</v>
      </c>
      <c r="U60" s="128"/>
      <c r="V60" s="14" t="s">
        <v>0</v>
      </c>
      <c r="W60" s="14" t="s">
        <v>1</v>
      </c>
      <c r="X60" s="14" t="s">
        <v>2</v>
      </c>
      <c r="Y60" s="14" t="s">
        <v>3</v>
      </c>
      <c r="Z60" s="128"/>
      <c r="AA60" s="14" t="s">
        <v>0</v>
      </c>
      <c r="AB60" s="14" t="s">
        <v>1</v>
      </c>
      <c r="AC60" s="14" t="s">
        <v>2</v>
      </c>
      <c r="AD60" s="14" t="s">
        <v>3</v>
      </c>
      <c r="AE60" s="128"/>
      <c r="AF60" s="14" t="s">
        <v>0</v>
      </c>
      <c r="AG60" s="14" t="s">
        <v>1</v>
      </c>
      <c r="AH60" s="14" t="s">
        <v>2</v>
      </c>
      <c r="AI60" s="14" t="s">
        <v>3</v>
      </c>
      <c r="AJ60" s="128"/>
      <c r="AK60" s="14" t="s">
        <v>0</v>
      </c>
      <c r="AL60" s="14" t="s">
        <v>1</v>
      </c>
      <c r="AM60" s="14" t="s">
        <v>2</v>
      </c>
      <c r="AN60" s="14" t="s">
        <v>3</v>
      </c>
      <c r="AO60" s="128"/>
      <c r="AP60" s="14" t="s">
        <v>0</v>
      </c>
      <c r="AQ60" s="14" t="s">
        <v>1</v>
      </c>
      <c r="AR60" s="14" t="s">
        <v>2</v>
      </c>
      <c r="AS60" s="14" t="s">
        <v>3</v>
      </c>
      <c r="AT60" s="128"/>
      <c r="AU60" s="14" t="s">
        <v>0</v>
      </c>
      <c r="AV60" s="14" t="s">
        <v>1</v>
      </c>
      <c r="AW60" s="14" t="s">
        <v>2</v>
      </c>
      <c r="AX60" s="14" t="s">
        <v>3</v>
      </c>
      <c r="AY60" s="128"/>
      <c r="AZ60" s="14" t="s">
        <v>0</v>
      </c>
      <c r="BA60" s="14" t="s">
        <v>1</v>
      </c>
      <c r="BB60" s="14" t="s">
        <v>2</v>
      </c>
      <c r="BC60" s="14" t="s">
        <v>3</v>
      </c>
      <c r="BD60" s="128"/>
      <c r="BE60" s="14" t="s">
        <v>0</v>
      </c>
      <c r="BF60" s="14" t="s">
        <v>1</v>
      </c>
      <c r="BG60" s="14" t="s">
        <v>2</v>
      </c>
      <c r="BH60" s="14" t="s">
        <v>3</v>
      </c>
      <c r="BI60" s="123"/>
      <c r="BJ60" s="106" t="s">
        <v>0</v>
      </c>
      <c r="BK60" s="106" t="s">
        <v>1</v>
      </c>
      <c r="BL60" s="106" t="s">
        <v>2</v>
      </c>
      <c r="BM60" s="106" t="s">
        <v>3</v>
      </c>
      <c r="BN60" s="149"/>
    </row>
    <row r="61" spans="1:66" hidden="1" outlineLevel="1" x14ac:dyDescent="0.25">
      <c r="A61" s="39" t="s">
        <v>13</v>
      </c>
      <c r="B61" s="9">
        <v>22994.071408596999</v>
      </c>
      <c r="C61" s="9">
        <v>23828.147849239998</v>
      </c>
      <c r="D61" s="9">
        <v>25051.594748108</v>
      </c>
      <c r="E61" s="9">
        <v>27977.521279201999</v>
      </c>
      <c r="F61" s="9"/>
      <c r="G61" s="9">
        <v>27671.523464854999</v>
      </c>
      <c r="H61" s="9">
        <v>28725.317753141</v>
      </c>
      <c r="I61" s="9">
        <v>28855.177341430001</v>
      </c>
      <c r="J61" s="9">
        <v>31473.999297623999</v>
      </c>
      <c r="K61" s="9"/>
      <c r="L61" s="9">
        <v>31891.952633142999</v>
      </c>
      <c r="M61" s="9">
        <v>33419.998934263996</v>
      </c>
      <c r="N61" s="9">
        <v>33812.793790440002</v>
      </c>
      <c r="O61" s="9">
        <v>37013.138716449997</v>
      </c>
      <c r="P61" s="9"/>
      <c r="Q61" s="9">
        <v>36713.832037929998</v>
      </c>
      <c r="R61" s="9">
        <v>36829.395631500003</v>
      </c>
      <c r="S61" s="9">
        <v>37750.543881179998</v>
      </c>
      <c r="T61" s="9">
        <v>42909.569981000001</v>
      </c>
      <c r="U61" s="9"/>
      <c r="V61" s="9">
        <v>43203.607655740001</v>
      </c>
      <c r="W61" s="9">
        <v>43719.462978399999</v>
      </c>
      <c r="X61" s="9">
        <v>46858.376056820001</v>
      </c>
      <c r="Y61" s="9">
        <v>51370.087524169998</v>
      </c>
      <c r="Z61" s="9"/>
      <c r="AA61" s="9">
        <v>50050.844390240003</v>
      </c>
      <c r="AB61" s="9">
        <v>49963.289301639998</v>
      </c>
      <c r="AC61" s="9">
        <v>49543.708914880001</v>
      </c>
      <c r="AD61" s="9">
        <v>50903.312859539998</v>
      </c>
      <c r="AE61" s="9"/>
      <c r="AF61" s="9">
        <v>50671.646463650002</v>
      </c>
      <c r="AG61" s="9">
        <v>52129.178338979997</v>
      </c>
      <c r="AH61" s="9">
        <v>51853.164768199997</v>
      </c>
      <c r="AI61" s="9">
        <v>54667.115310419998</v>
      </c>
      <c r="AJ61" s="9"/>
      <c r="AK61" s="9">
        <v>54727.194146479997</v>
      </c>
      <c r="AL61" s="9">
        <v>57206.646009900003</v>
      </c>
      <c r="AM61" s="9">
        <v>57612.110412000002</v>
      </c>
      <c r="AN61" s="9">
        <v>61401.643187050002</v>
      </c>
      <c r="AO61" s="9"/>
      <c r="AP61" s="9">
        <v>60145.7</v>
      </c>
      <c r="AQ61" s="9">
        <v>60927.5</v>
      </c>
      <c r="AR61" s="9">
        <v>61955.1</v>
      </c>
      <c r="AS61" s="9">
        <v>64535.5</v>
      </c>
      <c r="AT61" s="9"/>
      <c r="AU61" s="9">
        <v>68322.7</v>
      </c>
      <c r="AV61" s="9">
        <v>68709.8</v>
      </c>
      <c r="AW61" s="9">
        <v>72457.7</v>
      </c>
      <c r="AX61" s="9">
        <v>75283.8</v>
      </c>
      <c r="AY61" s="9"/>
      <c r="AZ61" s="9">
        <v>75405.899999999994</v>
      </c>
      <c r="BA61" s="9">
        <v>76053.2</v>
      </c>
      <c r="BB61" s="9">
        <v>78285</v>
      </c>
      <c r="BC61" s="9">
        <v>83761</v>
      </c>
      <c r="BD61" s="9"/>
      <c r="BE61" s="9">
        <v>85495.3</v>
      </c>
      <c r="BF61" s="9">
        <v>80801.7</v>
      </c>
      <c r="BG61" s="13">
        <v>86137.8</v>
      </c>
      <c r="BH61" s="13">
        <v>94715.5</v>
      </c>
      <c r="BJ61" s="9">
        <v>97775</v>
      </c>
      <c r="BK61" s="9">
        <v>100918.3</v>
      </c>
      <c r="BL61" s="9">
        <v>106149.3</v>
      </c>
      <c r="BM61" s="9"/>
    </row>
    <row r="62" spans="1:66" hidden="1" outlineLevel="1" x14ac:dyDescent="0.25"/>
    <row r="63" spans="1:66" hidden="1" outlineLevel="1" x14ac:dyDescent="0.25">
      <c r="A63" s="126"/>
      <c r="B63" s="132">
        <v>2011</v>
      </c>
      <c r="C63" s="132"/>
      <c r="D63" s="132"/>
      <c r="E63" s="133"/>
      <c r="F63" s="134"/>
      <c r="G63" s="136">
        <v>2012</v>
      </c>
      <c r="H63" s="137"/>
      <c r="I63" s="137"/>
      <c r="J63" s="138"/>
      <c r="K63" s="125"/>
      <c r="L63" s="129">
        <v>2013</v>
      </c>
      <c r="M63" s="129"/>
      <c r="N63" s="129"/>
      <c r="O63" s="130"/>
      <c r="P63" s="122"/>
      <c r="Q63" s="124">
        <v>2014</v>
      </c>
      <c r="R63" s="124"/>
      <c r="S63" s="124"/>
      <c r="T63" s="125"/>
      <c r="U63" s="122"/>
      <c r="V63" s="124">
        <v>2015</v>
      </c>
      <c r="W63" s="124"/>
      <c r="X63" s="124"/>
      <c r="Y63" s="125"/>
      <c r="Z63" s="122"/>
      <c r="AA63" s="124">
        <v>2016</v>
      </c>
      <c r="AB63" s="124"/>
      <c r="AC63" s="124"/>
      <c r="AD63" s="125"/>
      <c r="AE63" s="122"/>
      <c r="AF63" s="124">
        <v>2017</v>
      </c>
      <c r="AG63" s="124"/>
      <c r="AH63" s="124"/>
      <c r="AI63" s="125"/>
      <c r="AJ63" s="122"/>
      <c r="AK63" s="124">
        <v>2018</v>
      </c>
      <c r="AL63" s="124"/>
      <c r="AM63" s="124"/>
      <c r="AN63" s="125"/>
      <c r="AO63" s="122"/>
      <c r="AP63" s="124">
        <v>2019</v>
      </c>
      <c r="AQ63" s="124"/>
      <c r="AR63" s="124"/>
      <c r="AS63" s="125"/>
      <c r="AT63" s="122"/>
      <c r="AU63" s="124">
        <v>2020</v>
      </c>
      <c r="AV63" s="124"/>
      <c r="AW63" s="124"/>
      <c r="AX63" s="125"/>
      <c r="AY63" s="122"/>
      <c r="AZ63" s="124">
        <v>2021</v>
      </c>
      <c r="BA63" s="124"/>
      <c r="BB63" s="124"/>
      <c r="BC63" s="125"/>
      <c r="BD63" s="122"/>
      <c r="BE63" s="124">
        <v>2022</v>
      </c>
      <c r="BF63" s="124"/>
      <c r="BG63" s="124"/>
      <c r="BH63" s="125"/>
      <c r="BI63" s="122">
        <v>2022</v>
      </c>
      <c r="BJ63" s="124">
        <v>2023</v>
      </c>
      <c r="BK63" s="124"/>
      <c r="BL63" s="124"/>
      <c r="BM63" s="125"/>
      <c r="BN63" s="148">
        <v>2023</v>
      </c>
    </row>
    <row r="64" spans="1:66" hidden="1" outlineLevel="1" x14ac:dyDescent="0.25">
      <c r="A64" s="127"/>
      <c r="B64" s="14" t="s">
        <v>0</v>
      </c>
      <c r="C64" s="14" t="s">
        <v>1</v>
      </c>
      <c r="D64" s="14" t="s">
        <v>2</v>
      </c>
      <c r="E64" s="14" t="s">
        <v>3</v>
      </c>
      <c r="F64" s="135"/>
      <c r="G64" s="15" t="s">
        <v>0</v>
      </c>
      <c r="H64" s="15" t="s">
        <v>1</v>
      </c>
      <c r="I64" s="15" t="s">
        <v>2</v>
      </c>
      <c r="J64" s="15" t="s">
        <v>3</v>
      </c>
      <c r="K64" s="128"/>
      <c r="L64" s="15" t="s">
        <v>0</v>
      </c>
      <c r="M64" s="15" t="s">
        <v>1</v>
      </c>
      <c r="N64" s="15" t="s">
        <v>2</v>
      </c>
      <c r="O64" s="15" t="s">
        <v>3</v>
      </c>
      <c r="P64" s="128"/>
      <c r="Q64" s="14" t="s">
        <v>0</v>
      </c>
      <c r="R64" s="14" t="s">
        <v>1</v>
      </c>
      <c r="S64" s="14" t="s">
        <v>2</v>
      </c>
      <c r="T64" s="14" t="s">
        <v>3</v>
      </c>
      <c r="U64" s="128"/>
      <c r="V64" s="14" t="s">
        <v>0</v>
      </c>
      <c r="W64" s="14" t="s">
        <v>1</v>
      </c>
      <c r="X64" s="14" t="s">
        <v>2</v>
      </c>
      <c r="Y64" s="14" t="s">
        <v>3</v>
      </c>
      <c r="Z64" s="128"/>
      <c r="AA64" s="14" t="s">
        <v>0</v>
      </c>
      <c r="AB64" s="14" t="s">
        <v>1</v>
      </c>
      <c r="AC64" s="14" t="s">
        <v>2</v>
      </c>
      <c r="AD64" s="14" t="s">
        <v>3</v>
      </c>
      <c r="AE64" s="128"/>
      <c r="AF64" s="14" t="s">
        <v>0</v>
      </c>
      <c r="AG64" s="14" t="s">
        <v>1</v>
      </c>
      <c r="AH64" s="14" t="s">
        <v>2</v>
      </c>
      <c r="AI64" s="14" t="s">
        <v>3</v>
      </c>
      <c r="AJ64" s="128"/>
      <c r="AK64" s="14" t="s">
        <v>0</v>
      </c>
      <c r="AL64" s="14" t="s">
        <v>1</v>
      </c>
      <c r="AM64" s="14" t="s">
        <v>2</v>
      </c>
      <c r="AN64" s="14" t="s">
        <v>3</v>
      </c>
      <c r="AO64" s="128"/>
      <c r="AP64" s="14" t="s">
        <v>0</v>
      </c>
      <c r="AQ64" s="14" t="s">
        <v>1</v>
      </c>
      <c r="AR64" s="14" t="s">
        <v>2</v>
      </c>
      <c r="AS64" s="14" t="s">
        <v>3</v>
      </c>
      <c r="AT64" s="123"/>
      <c r="AU64" s="14" t="s">
        <v>0</v>
      </c>
      <c r="AV64" s="14" t="s">
        <v>1</v>
      </c>
      <c r="AW64" s="14" t="s">
        <v>2</v>
      </c>
      <c r="AX64" s="14" t="s">
        <v>3</v>
      </c>
      <c r="AY64" s="123"/>
      <c r="AZ64" s="14" t="s">
        <v>0</v>
      </c>
      <c r="BA64" s="14" t="s">
        <v>1</v>
      </c>
      <c r="BB64" s="14" t="s">
        <v>2</v>
      </c>
      <c r="BC64" s="14" t="s">
        <v>3</v>
      </c>
      <c r="BD64" s="123"/>
      <c r="BE64" s="14" t="s">
        <v>0</v>
      </c>
      <c r="BF64" s="14" t="s">
        <v>1</v>
      </c>
      <c r="BG64" s="14" t="s">
        <v>2</v>
      </c>
      <c r="BH64" s="108" t="s">
        <v>3</v>
      </c>
      <c r="BI64" s="123"/>
      <c r="BJ64" s="106" t="s">
        <v>0</v>
      </c>
      <c r="BK64" s="106" t="s">
        <v>1</v>
      </c>
      <c r="BL64" s="106" t="s">
        <v>2</v>
      </c>
      <c r="BM64" s="106" t="s">
        <v>3</v>
      </c>
      <c r="BN64" s="149"/>
    </row>
    <row r="65" spans="1:66" ht="30" hidden="1" outlineLevel="1" x14ac:dyDescent="0.25">
      <c r="A65" s="39" t="s">
        <v>20</v>
      </c>
      <c r="B65" s="9">
        <v>13905.907999999999</v>
      </c>
      <c r="C65" s="9">
        <v>14715.813</v>
      </c>
      <c r="D65" s="9">
        <v>16101.236000000001</v>
      </c>
      <c r="E65" s="9">
        <v>17061.388999999999</v>
      </c>
      <c r="F65" s="9"/>
      <c r="G65" s="9">
        <v>17091.280999999999</v>
      </c>
      <c r="H65" s="9">
        <v>18285.12</v>
      </c>
      <c r="I65" s="9">
        <v>19081.632000000001</v>
      </c>
      <c r="J65" s="9">
        <v>19580.175999999999</v>
      </c>
      <c r="K65" s="9"/>
      <c r="L65" s="9">
        <v>19974.189999999999</v>
      </c>
      <c r="M65" s="9">
        <v>20898.687999999998</v>
      </c>
      <c r="N65" s="9">
        <v>22018.93</v>
      </c>
      <c r="O65" s="9">
        <v>22242.321</v>
      </c>
      <c r="P65" s="9"/>
      <c r="Q65" s="9">
        <v>23167.825000000001</v>
      </c>
      <c r="R65" s="9">
        <v>23675.048999999999</v>
      </c>
      <c r="S65" s="9">
        <v>25033.667000000001</v>
      </c>
      <c r="T65" s="9">
        <v>27785.305</v>
      </c>
      <c r="U65" s="9"/>
      <c r="V65" s="9">
        <v>27469.694</v>
      </c>
      <c r="W65" s="9">
        <v>27146.452000000001</v>
      </c>
      <c r="X65" s="9">
        <v>28996.292000000001</v>
      </c>
      <c r="Y65" s="9">
        <v>29884.615000000002</v>
      </c>
      <c r="Z65" s="9"/>
      <c r="AA65" s="9">
        <v>29324.082999999999</v>
      </c>
      <c r="AB65" s="9">
        <v>28937.078000000001</v>
      </c>
      <c r="AC65" s="9">
        <v>28683.401999999998</v>
      </c>
      <c r="AD65" s="9">
        <v>28204.079000000002</v>
      </c>
      <c r="AE65" s="9"/>
      <c r="AF65" s="9">
        <v>27974.824000000001</v>
      </c>
      <c r="AG65" s="9">
        <v>28722.222000000002</v>
      </c>
      <c r="AH65" s="9">
        <v>26943.202000000001</v>
      </c>
      <c r="AI65" s="9">
        <v>27272.84</v>
      </c>
      <c r="AJ65" s="9"/>
      <c r="AK65" s="9">
        <v>27655.268</v>
      </c>
      <c r="AL65" s="9">
        <v>28523.368999999999</v>
      </c>
      <c r="AM65" s="9">
        <v>29556.454000000002</v>
      </c>
      <c r="AN65" s="9">
        <v>30129.159</v>
      </c>
      <c r="AO65" s="9"/>
      <c r="AP65" s="9">
        <v>31779.884999999998</v>
      </c>
      <c r="AQ65" s="9">
        <v>31944.9</v>
      </c>
      <c r="AR65" s="9">
        <v>32706.79</v>
      </c>
      <c r="AS65" s="9">
        <v>33055</v>
      </c>
      <c r="AT65" s="9"/>
      <c r="AU65" s="9">
        <v>35397.080999999998</v>
      </c>
      <c r="AV65" s="9">
        <v>35255.061000000002</v>
      </c>
      <c r="AW65" s="9">
        <v>37288.118999999999</v>
      </c>
      <c r="AX65" s="9">
        <v>37242.451999999997</v>
      </c>
      <c r="AY65" s="9"/>
      <c r="AZ65" s="9">
        <v>37780.898999999998</v>
      </c>
      <c r="BA65" s="9">
        <v>39121.027000000002</v>
      </c>
      <c r="BB65" s="9">
        <v>41070.576000000001</v>
      </c>
      <c r="BC65" s="9">
        <v>42734.653999999995</v>
      </c>
      <c r="BD65" s="9"/>
      <c r="BE65" s="9">
        <v>45149.404999999999</v>
      </c>
      <c r="BF65" s="9">
        <v>43511.628000000004</v>
      </c>
      <c r="BG65" s="9">
        <v>46746.472999999998</v>
      </c>
      <c r="BH65" s="9">
        <v>50844.957999999999</v>
      </c>
      <c r="BJ65" s="9">
        <v>53380.389000000003</v>
      </c>
      <c r="BK65" s="9">
        <v>56607.93</v>
      </c>
      <c r="BL65" s="9"/>
      <c r="BM65" s="9"/>
    </row>
    <row r="66" spans="1:66" hidden="1" outlineLevel="1" x14ac:dyDescent="0.25"/>
    <row r="67" spans="1:66" hidden="1" outlineLevel="1" x14ac:dyDescent="0.25">
      <c r="A67" s="126"/>
      <c r="B67" s="132">
        <v>2011</v>
      </c>
      <c r="C67" s="132"/>
      <c r="D67" s="132"/>
      <c r="E67" s="133"/>
      <c r="F67" s="134">
        <v>2011</v>
      </c>
      <c r="G67" s="136">
        <v>2012</v>
      </c>
      <c r="H67" s="137"/>
      <c r="I67" s="137"/>
      <c r="J67" s="138"/>
      <c r="K67" s="125">
        <v>2012</v>
      </c>
      <c r="L67" s="129">
        <v>2013</v>
      </c>
      <c r="M67" s="129"/>
      <c r="N67" s="129"/>
      <c r="O67" s="130"/>
      <c r="P67" s="122">
        <v>2013</v>
      </c>
      <c r="Q67" s="124">
        <v>2014</v>
      </c>
      <c r="R67" s="124"/>
      <c r="S67" s="124"/>
      <c r="T67" s="125"/>
      <c r="U67" s="122">
        <v>2014</v>
      </c>
      <c r="V67" s="124">
        <v>2015</v>
      </c>
      <c r="W67" s="124"/>
      <c r="X67" s="124"/>
      <c r="Y67" s="125"/>
      <c r="Z67" s="122">
        <v>2015</v>
      </c>
      <c r="AA67" s="124">
        <v>2016</v>
      </c>
      <c r="AB67" s="124"/>
      <c r="AC67" s="124"/>
      <c r="AD67" s="125"/>
      <c r="AE67" s="122">
        <v>2016</v>
      </c>
      <c r="AF67" s="124">
        <v>2017</v>
      </c>
      <c r="AG67" s="124"/>
      <c r="AH67" s="124"/>
      <c r="AI67" s="125"/>
      <c r="AJ67" s="122">
        <v>2017</v>
      </c>
      <c r="AK67" s="124">
        <v>2018</v>
      </c>
      <c r="AL67" s="124"/>
      <c r="AM67" s="124"/>
      <c r="AN67" s="125"/>
      <c r="AO67" s="122">
        <v>2018</v>
      </c>
      <c r="AP67" s="124">
        <v>2019</v>
      </c>
      <c r="AQ67" s="124"/>
      <c r="AR67" s="124"/>
      <c r="AS67" s="125"/>
      <c r="AT67" s="122">
        <v>2019</v>
      </c>
      <c r="AU67" s="124">
        <v>2020</v>
      </c>
      <c r="AV67" s="124"/>
      <c r="AW67" s="124"/>
      <c r="AX67" s="125"/>
      <c r="AY67" s="122">
        <v>2020</v>
      </c>
      <c r="AZ67" s="124">
        <v>2021</v>
      </c>
      <c r="BA67" s="124"/>
      <c r="BB67" s="124"/>
      <c r="BC67" s="125"/>
      <c r="BD67" s="122">
        <v>2021</v>
      </c>
      <c r="BE67" s="147">
        <v>2022</v>
      </c>
      <c r="BF67" s="124"/>
      <c r="BG67" s="124"/>
      <c r="BH67" s="125"/>
      <c r="BI67" s="148">
        <v>2022</v>
      </c>
      <c r="BJ67" s="124">
        <v>2023</v>
      </c>
      <c r="BK67" s="124"/>
      <c r="BL67" s="124"/>
      <c r="BM67" s="125"/>
      <c r="BN67" s="148">
        <v>2023</v>
      </c>
    </row>
    <row r="68" spans="1:66" hidden="1" outlineLevel="1" x14ac:dyDescent="0.25">
      <c r="A68" s="127"/>
      <c r="B68" s="14" t="s">
        <v>0</v>
      </c>
      <c r="C68" s="14" t="s">
        <v>1</v>
      </c>
      <c r="D68" s="14" t="s">
        <v>2</v>
      </c>
      <c r="E68" s="14" t="s">
        <v>3</v>
      </c>
      <c r="F68" s="135"/>
      <c r="G68" s="15" t="s">
        <v>0</v>
      </c>
      <c r="H68" s="15" t="s">
        <v>1</v>
      </c>
      <c r="I68" s="15" t="s">
        <v>2</v>
      </c>
      <c r="J68" s="15" t="s">
        <v>3</v>
      </c>
      <c r="K68" s="128"/>
      <c r="L68" s="15" t="s">
        <v>0</v>
      </c>
      <c r="M68" s="15" t="s">
        <v>1</v>
      </c>
      <c r="N68" s="15" t="s">
        <v>2</v>
      </c>
      <c r="O68" s="15" t="s">
        <v>3</v>
      </c>
      <c r="P68" s="128"/>
      <c r="Q68" s="14" t="s">
        <v>0</v>
      </c>
      <c r="R68" s="14" t="s">
        <v>1</v>
      </c>
      <c r="S68" s="14" t="s">
        <v>2</v>
      </c>
      <c r="T68" s="14" t="s">
        <v>3</v>
      </c>
      <c r="U68" s="128"/>
      <c r="V68" s="14" t="s">
        <v>0</v>
      </c>
      <c r="W68" s="14" t="s">
        <v>1</v>
      </c>
      <c r="X68" s="14" t="s">
        <v>2</v>
      </c>
      <c r="Y68" s="14" t="s">
        <v>3</v>
      </c>
      <c r="Z68" s="128"/>
      <c r="AA68" s="14" t="s">
        <v>0</v>
      </c>
      <c r="AB68" s="14" t="s">
        <v>1</v>
      </c>
      <c r="AC68" s="14" t="s">
        <v>2</v>
      </c>
      <c r="AD68" s="14" t="s">
        <v>3</v>
      </c>
      <c r="AE68" s="128"/>
      <c r="AF68" s="14" t="s">
        <v>0</v>
      </c>
      <c r="AG68" s="14" t="s">
        <v>1</v>
      </c>
      <c r="AH68" s="14" t="s">
        <v>2</v>
      </c>
      <c r="AI68" s="14" t="s">
        <v>3</v>
      </c>
      <c r="AJ68" s="128"/>
      <c r="AK68" s="14" t="s">
        <v>0</v>
      </c>
      <c r="AL68" s="14" t="s">
        <v>1</v>
      </c>
      <c r="AM68" s="14" t="s">
        <v>2</v>
      </c>
      <c r="AN68" s="14" t="s">
        <v>3</v>
      </c>
      <c r="AO68" s="128"/>
      <c r="AP68" s="14" t="s">
        <v>0</v>
      </c>
      <c r="AQ68" s="14" t="s">
        <v>1</v>
      </c>
      <c r="AR68" s="14" t="s">
        <v>2</v>
      </c>
      <c r="AS68" s="14" t="s">
        <v>3</v>
      </c>
      <c r="AT68" s="128"/>
      <c r="AU68" s="14" t="s">
        <v>0</v>
      </c>
      <c r="AV68" s="14" t="s">
        <v>1</v>
      </c>
      <c r="AW68" s="14" t="s">
        <v>2</v>
      </c>
      <c r="AX68" s="14" t="s">
        <v>3</v>
      </c>
      <c r="AY68" s="123"/>
      <c r="AZ68" s="14" t="s">
        <v>0</v>
      </c>
      <c r="BA68" s="14" t="s">
        <v>1</v>
      </c>
      <c r="BB68" s="14" t="s">
        <v>2</v>
      </c>
      <c r="BC68" s="14" t="s">
        <v>3</v>
      </c>
      <c r="BD68" s="123"/>
      <c r="BE68" s="14" t="s">
        <v>0</v>
      </c>
      <c r="BF68" s="14" t="s">
        <v>1</v>
      </c>
      <c r="BG68" s="14" t="s">
        <v>2</v>
      </c>
      <c r="BH68" s="14" t="s">
        <v>3</v>
      </c>
      <c r="BI68" s="149"/>
      <c r="BJ68" s="106" t="s">
        <v>0</v>
      </c>
      <c r="BK68" s="106" t="s">
        <v>1</v>
      </c>
      <c r="BL68" s="106" t="s">
        <v>2</v>
      </c>
      <c r="BM68" s="106" t="s">
        <v>3</v>
      </c>
      <c r="BN68" s="149"/>
    </row>
    <row r="69" spans="1:66" ht="30" hidden="1" outlineLevel="1" x14ac:dyDescent="0.25">
      <c r="A69" s="39" t="s">
        <v>36</v>
      </c>
      <c r="B69" s="9">
        <v>4392600</v>
      </c>
      <c r="C69" s="9">
        <v>9889655.6314237993</v>
      </c>
      <c r="D69" s="9">
        <v>15175055.630999999</v>
      </c>
      <c r="E69" s="9">
        <v>20866855.631385703</v>
      </c>
      <c r="F69" s="9">
        <v>20866855.631809503</v>
      </c>
      <c r="G69" s="9">
        <v>5107300</v>
      </c>
      <c r="H69" s="9">
        <v>11111300</v>
      </c>
      <c r="I69" s="9">
        <v>16698700</v>
      </c>
      <c r="J69" s="9">
        <v>23104700</v>
      </c>
      <c r="K69" s="9">
        <v>23104700</v>
      </c>
      <c r="L69" s="9">
        <v>5423600</v>
      </c>
      <c r="M69" s="9">
        <v>11655499.999999998</v>
      </c>
      <c r="N69" s="9">
        <v>17705800</v>
      </c>
      <c r="O69" s="9">
        <v>24371300</v>
      </c>
      <c r="P69" s="9">
        <v>26167400</v>
      </c>
      <c r="Q69" s="9">
        <v>6066600</v>
      </c>
      <c r="R69" s="9">
        <v>12920000</v>
      </c>
      <c r="S69" s="9">
        <v>19605000</v>
      </c>
      <c r="T69" s="9">
        <v>26906979.449999999</v>
      </c>
      <c r="U69" s="9">
        <v>29062678.1477645</v>
      </c>
      <c r="V69" s="9">
        <v>6174137.3399999999</v>
      </c>
      <c r="W69" s="9">
        <v>12979954.4294711</v>
      </c>
      <c r="X69" s="9">
        <v>19891531.8212559</v>
      </c>
      <c r="Y69" s="9">
        <v>27050752.508414097</v>
      </c>
      <c r="Z69" s="9">
        <v>29130124.4039459</v>
      </c>
      <c r="AA69" s="9">
        <v>6215073.3813795</v>
      </c>
      <c r="AB69" s="9">
        <v>13293580.434592402</v>
      </c>
      <c r="AC69" s="9">
        <v>20499022.635381799</v>
      </c>
      <c r="AD69" s="9">
        <v>29277223.074956696</v>
      </c>
      <c r="AE69" s="9">
        <v>29375369.123443399</v>
      </c>
      <c r="AF69" s="9">
        <v>7188150.5300439997</v>
      </c>
      <c r="AG69" s="9">
        <v>14804323.403594501</v>
      </c>
      <c r="AH69" s="9">
        <v>22564080.3873781</v>
      </c>
      <c r="AI69" s="9">
        <v>31330358.601185899</v>
      </c>
      <c r="AJ69" s="9">
        <v>32464013.356003102</v>
      </c>
      <c r="AK69" s="9">
        <v>7980197.9361584997</v>
      </c>
      <c r="AL69" s="9">
        <v>17110521.877079099</v>
      </c>
      <c r="AM69" s="9">
        <v>26954732.956203099</v>
      </c>
      <c r="AN69" s="9">
        <v>37725254.861080103</v>
      </c>
      <c r="AO69" s="9">
        <v>38899729.636813298</v>
      </c>
      <c r="AP69" s="9">
        <v>8864087.0825744998</v>
      </c>
      <c r="AQ69" s="9">
        <v>18924134.135754</v>
      </c>
      <c r="AR69" s="9">
        <v>29220748.524296802</v>
      </c>
      <c r="AS69" s="9">
        <v>39930457.230240606</v>
      </c>
      <c r="AT69" s="9">
        <v>41148050.515042193</v>
      </c>
      <c r="AU69" s="9">
        <v>9408698.4814981986</v>
      </c>
      <c r="AV69" s="9">
        <v>18205295.010682702</v>
      </c>
      <c r="AW69" s="9">
        <v>27113089.9930324</v>
      </c>
      <c r="AX69" s="9">
        <v>38628931.402524002</v>
      </c>
      <c r="AY69" s="9">
        <v>39693060.1461</v>
      </c>
      <c r="AZ69" s="9">
        <v>10247088.098708602</v>
      </c>
      <c r="BA69" s="9">
        <v>21981373.405650221</v>
      </c>
      <c r="BB69" s="9">
        <v>34610555.226345077</v>
      </c>
      <c r="BC69" s="9">
        <v>49108499.129592136</v>
      </c>
      <c r="BD69" s="9">
        <v>49108499.129592098</v>
      </c>
      <c r="BE69" s="9">
        <v>13248088.811222799</v>
      </c>
      <c r="BF69" s="9"/>
      <c r="BG69" s="9"/>
      <c r="BH69" s="9"/>
      <c r="BJ69" s="9"/>
      <c r="BK69" s="9"/>
      <c r="BL69" s="9"/>
      <c r="BM69" s="9"/>
    </row>
    <row r="70" spans="1:66" hidden="1" outlineLevel="1" x14ac:dyDescent="0.25"/>
    <row r="71" spans="1:66" hidden="1" outlineLevel="1" x14ac:dyDescent="0.25">
      <c r="A71" s="126"/>
      <c r="B71" s="132">
        <v>2011</v>
      </c>
      <c r="C71" s="132"/>
      <c r="D71" s="132"/>
      <c r="E71" s="133"/>
      <c r="F71" s="134">
        <v>2011</v>
      </c>
      <c r="G71" s="136">
        <v>2012</v>
      </c>
      <c r="H71" s="137"/>
      <c r="I71" s="137"/>
      <c r="J71" s="138"/>
      <c r="K71" s="125">
        <v>2012</v>
      </c>
      <c r="L71" s="129">
        <v>2013</v>
      </c>
      <c r="M71" s="129"/>
      <c r="N71" s="129"/>
      <c r="O71" s="130"/>
      <c r="P71" s="122">
        <v>2013</v>
      </c>
      <c r="Q71" s="124">
        <v>2014</v>
      </c>
      <c r="R71" s="124"/>
      <c r="S71" s="124"/>
      <c r="T71" s="125"/>
      <c r="U71" s="122">
        <v>2014</v>
      </c>
      <c r="V71" s="124">
        <v>2015</v>
      </c>
      <c r="W71" s="124"/>
      <c r="X71" s="124"/>
      <c r="Y71" s="125"/>
      <c r="Z71" s="122">
        <v>2015</v>
      </c>
      <c r="AA71" s="124">
        <v>2016</v>
      </c>
      <c r="AB71" s="124"/>
      <c r="AC71" s="124"/>
      <c r="AD71" s="125"/>
      <c r="AE71" s="122">
        <v>2016</v>
      </c>
      <c r="AF71" s="124">
        <v>2017</v>
      </c>
      <c r="AG71" s="124"/>
      <c r="AH71" s="124"/>
      <c r="AI71" s="125"/>
      <c r="AJ71" s="122">
        <v>2017</v>
      </c>
      <c r="AK71" s="124">
        <v>2018</v>
      </c>
      <c r="AL71" s="124"/>
      <c r="AM71" s="124"/>
      <c r="AN71" s="125"/>
      <c r="AO71" s="122">
        <v>2018</v>
      </c>
      <c r="AP71" s="124">
        <v>2019</v>
      </c>
      <c r="AQ71" s="124"/>
      <c r="AR71" s="124"/>
      <c r="AS71" s="125"/>
      <c r="AT71" s="122">
        <v>2019</v>
      </c>
      <c r="AU71" s="124">
        <v>2020</v>
      </c>
      <c r="AV71" s="124"/>
      <c r="AW71" s="124"/>
      <c r="AX71" s="125"/>
      <c r="AY71" s="122">
        <v>2020</v>
      </c>
      <c r="AZ71" s="124">
        <v>2021</v>
      </c>
      <c r="BA71" s="124"/>
      <c r="BB71" s="124"/>
      <c r="BC71" s="125"/>
      <c r="BD71" s="122">
        <v>2021</v>
      </c>
      <c r="BE71" s="147">
        <v>2022</v>
      </c>
      <c r="BF71" s="124"/>
      <c r="BG71" s="124"/>
      <c r="BH71" s="125"/>
      <c r="BI71" s="148">
        <v>2022</v>
      </c>
      <c r="BJ71" s="124">
        <v>2023</v>
      </c>
      <c r="BK71" s="124"/>
      <c r="BL71" s="124"/>
      <c r="BM71" s="125"/>
      <c r="BN71" s="148">
        <v>2023</v>
      </c>
    </row>
    <row r="72" spans="1:66" hidden="1" outlineLevel="1" x14ac:dyDescent="0.25">
      <c r="A72" s="127"/>
      <c r="B72" s="14" t="s">
        <v>0</v>
      </c>
      <c r="C72" s="14" t="s">
        <v>1</v>
      </c>
      <c r="D72" s="14" t="s">
        <v>2</v>
      </c>
      <c r="E72" s="14" t="s">
        <v>3</v>
      </c>
      <c r="F72" s="135"/>
      <c r="G72" s="15" t="s">
        <v>0</v>
      </c>
      <c r="H72" s="15" t="s">
        <v>1</v>
      </c>
      <c r="I72" s="15" t="s">
        <v>2</v>
      </c>
      <c r="J72" s="15" t="s">
        <v>3</v>
      </c>
      <c r="K72" s="128"/>
      <c r="L72" s="15" t="s">
        <v>0</v>
      </c>
      <c r="M72" s="15" t="s">
        <v>1</v>
      </c>
      <c r="N72" s="15" t="s">
        <v>2</v>
      </c>
      <c r="O72" s="15" t="s">
        <v>3</v>
      </c>
      <c r="P72" s="128"/>
      <c r="Q72" s="14" t="s">
        <v>0</v>
      </c>
      <c r="R72" s="14" t="s">
        <v>1</v>
      </c>
      <c r="S72" s="14" t="s">
        <v>2</v>
      </c>
      <c r="T72" s="14" t="s">
        <v>3</v>
      </c>
      <c r="U72" s="128"/>
      <c r="V72" s="14" t="s">
        <v>0</v>
      </c>
      <c r="W72" s="14" t="s">
        <v>1</v>
      </c>
      <c r="X72" s="14" t="s">
        <v>2</v>
      </c>
      <c r="Y72" s="14" t="s">
        <v>3</v>
      </c>
      <c r="Z72" s="128"/>
      <c r="AA72" s="14" t="s">
        <v>0</v>
      </c>
      <c r="AB72" s="14" t="s">
        <v>1</v>
      </c>
      <c r="AC72" s="14" t="s">
        <v>2</v>
      </c>
      <c r="AD72" s="14" t="s">
        <v>3</v>
      </c>
      <c r="AE72" s="128"/>
      <c r="AF72" s="14" t="s">
        <v>0</v>
      </c>
      <c r="AG72" s="14" t="s">
        <v>1</v>
      </c>
      <c r="AH72" s="14" t="s">
        <v>2</v>
      </c>
      <c r="AI72" s="14" t="s">
        <v>3</v>
      </c>
      <c r="AJ72" s="128"/>
      <c r="AK72" s="14" t="s">
        <v>0</v>
      </c>
      <c r="AL72" s="14" t="s">
        <v>1</v>
      </c>
      <c r="AM72" s="14" t="s">
        <v>2</v>
      </c>
      <c r="AN72" s="14" t="s">
        <v>3</v>
      </c>
      <c r="AO72" s="128"/>
      <c r="AP72" s="14" t="s">
        <v>0</v>
      </c>
      <c r="AQ72" s="14" t="s">
        <v>1</v>
      </c>
      <c r="AR72" s="14" t="s">
        <v>2</v>
      </c>
      <c r="AS72" s="14" t="s">
        <v>3</v>
      </c>
      <c r="AT72" s="128"/>
      <c r="AU72" s="14" t="s">
        <v>0</v>
      </c>
      <c r="AV72" s="14" t="s">
        <v>1</v>
      </c>
      <c r="AW72" s="14" t="s">
        <v>2</v>
      </c>
      <c r="AX72" s="14" t="s">
        <v>3</v>
      </c>
      <c r="AY72" s="123"/>
      <c r="AZ72" s="14" t="s">
        <v>0</v>
      </c>
      <c r="BA72" s="14" t="s">
        <v>1</v>
      </c>
      <c r="BB72" s="14" t="s">
        <v>2</v>
      </c>
      <c r="BC72" s="14" t="s">
        <v>3</v>
      </c>
      <c r="BD72" s="123"/>
      <c r="BE72" s="14" t="s">
        <v>0</v>
      </c>
      <c r="BF72" s="14" t="s">
        <v>1</v>
      </c>
      <c r="BG72" s="14" t="s">
        <v>2</v>
      </c>
      <c r="BH72" s="14" t="s">
        <v>3</v>
      </c>
      <c r="BI72" s="149"/>
      <c r="BJ72" s="106" t="s">
        <v>0</v>
      </c>
      <c r="BK72" s="106" t="s">
        <v>1</v>
      </c>
      <c r="BL72" s="106" t="s">
        <v>2</v>
      </c>
      <c r="BM72" s="106" t="s">
        <v>3</v>
      </c>
      <c r="BN72" s="149"/>
    </row>
    <row r="73" spans="1:66" ht="30" hidden="1" outlineLevel="1" x14ac:dyDescent="0.25">
      <c r="A73" s="39" t="s">
        <v>37</v>
      </c>
      <c r="B73" s="9">
        <v>3469200</v>
      </c>
      <c r="C73" s="9">
        <v>8002305.8273317004</v>
      </c>
      <c r="D73" s="9">
        <v>12509605.8268834</v>
      </c>
      <c r="E73" s="9">
        <v>19438705.827331699</v>
      </c>
      <c r="F73" s="9">
        <v>19438705.827331699</v>
      </c>
      <c r="G73" s="9">
        <v>4476300</v>
      </c>
      <c r="H73" s="9">
        <v>9724000</v>
      </c>
      <c r="I73" s="9">
        <v>14757400</v>
      </c>
      <c r="J73" s="9">
        <v>22111000</v>
      </c>
      <c r="K73" s="9">
        <v>22111000</v>
      </c>
      <c r="L73" s="9">
        <v>5048500</v>
      </c>
      <c r="M73" s="9">
        <v>10748900</v>
      </c>
      <c r="N73" s="9">
        <v>16286900</v>
      </c>
      <c r="O73" s="9">
        <v>24477000</v>
      </c>
      <c r="P73" s="9">
        <v>26432100</v>
      </c>
      <c r="Q73" s="9">
        <v>5338000</v>
      </c>
      <c r="R73" s="9">
        <v>11430400</v>
      </c>
      <c r="S73" s="9">
        <v>17447699.999999996</v>
      </c>
      <c r="T73" s="9">
        <v>27111213.109999999</v>
      </c>
      <c r="U73" s="9">
        <v>29273190.252248701</v>
      </c>
      <c r="V73" s="9">
        <v>6447093.7799999993</v>
      </c>
      <c r="W73" s="9">
        <v>13536685.093987999</v>
      </c>
      <c r="X73" s="9">
        <v>20117249.497685503</v>
      </c>
      <c r="Y73" s="9">
        <v>29113480.357339501</v>
      </c>
      <c r="Z73" s="9">
        <v>31119892.811507996</v>
      </c>
      <c r="AA73" s="9">
        <v>6541651.7286270997</v>
      </c>
      <c r="AB73" s="9">
        <v>14030698.367027201</v>
      </c>
      <c r="AC73" s="9">
        <v>21187759.2862138</v>
      </c>
      <c r="AD73" s="9">
        <v>31861148.0243816</v>
      </c>
      <c r="AE73" s="9">
        <v>31950384.9317284</v>
      </c>
      <c r="AF73" s="9">
        <v>6840939.9409279004</v>
      </c>
      <c r="AG73" s="9">
        <v>14314105.7197563</v>
      </c>
      <c r="AH73" s="9">
        <v>21605871.7081494</v>
      </c>
      <c r="AI73" s="9">
        <v>31870241.465026397</v>
      </c>
      <c r="AJ73" s="9">
        <v>32976990.2648881</v>
      </c>
      <c r="AK73" s="9">
        <v>7056553.8828651998</v>
      </c>
      <c r="AL73" s="9">
        <v>15218589.8889859</v>
      </c>
      <c r="AM73" s="9">
        <v>23044683.923942298</v>
      </c>
      <c r="AN73" s="9">
        <v>34024439.053866096</v>
      </c>
      <c r="AO73" s="9">
        <v>35233877.939666502</v>
      </c>
      <c r="AP73" s="9">
        <v>7323131.2149548</v>
      </c>
      <c r="AQ73" s="9">
        <v>15955455.497965701</v>
      </c>
      <c r="AR73" s="9">
        <v>24734698.208450399</v>
      </c>
      <c r="AS73" s="9">
        <v>37070172.158451095</v>
      </c>
      <c r="AT73" s="9">
        <v>38302477.923975699</v>
      </c>
      <c r="AU73" s="9">
        <v>8496170.4206533004</v>
      </c>
      <c r="AV73" s="9">
        <v>18541657.885639999</v>
      </c>
      <c r="AW73" s="9">
        <v>28299860.538420502</v>
      </c>
      <c r="AX73" s="9">
        <v>42182688.555761606</v>
      </c>
      <c r="AY73" s="9">
        <v>43146998.898427099</v>
      </c>
      <c r="AZ73" s="9">
        <v>9275661.9636217915</v>
      </c>
      <c r="BA73" s="9">
        <v>20109117.719193485</v>
      </c>
      <c r="BB73" s="9">
        <v>31325677.103881292</v>
      </c>
      <c r="BC73" s="9">
        <v>47185661.755334802</v>
      </c>
      <c r="BD73" s="9">
        <v>47185661.755334802</v>
      </c>
      <c r="BE73" s="9">
        <v>10354464.0872203</v>
      </c>
      <c r="BF73" s="9"/>
      <c r="BG73" s="9"/>
      <c r="BH73" s="9"/>
      <c r="BJ73" s="9"/>
      <c r="BK73" s="9"/>
      <c r="BL73" s="9"/>
      <c r="BM73" s="9"/>
    </row>
    <row r="74" spans="1:66" hidden="1" outlineLevel="1" x14ac:dyDescent="0.25"/>
    <row r="75" spans="1:66" hidden="1" outlineLevel="1" x14ac:dyDescent="0.25">
      <c r="A75" s="126"/>
      <c r="B75" s="132">
        <v>2011</v>
      </c>
      <c r="C75" s="132"/>
      <c r="D75" s="132"/>
      <c r="E75" s="133"/>
      <c r="F75" s="134">
        <v>2011</v>
      </c>
      <c r="G75" s="136">
        <v>2012</v>
      </c>
      <c r="H75" s="137"/>
      <c r="I75" s="137"/>
      <c r="J75" s="138"/>
      <c r="K75" s="125">
        <v>2012</v>
      </c>
      <c r="L75" s="129">
        <v>2013</v>
      </c>
      <c r="M75" s="129"/>
      <c r="N75" s="129"/>
      <c r="O75" s="130"/>
      <c r="P75" s="122">
        <v>2013</v>
      </c>
      <c r="Q75" s="124">
        <v>2014</v>
      </c>
      <c r="R75" s="124"/>
      <c r="S75" s="124"/>
      <c r="T75" s="125"/>
      <c r="U75" s="122">
        <v>2014</v>
      </c>
      <c r="V75" s="124">
        <v>2015</v>
      </c>
      <c r="W75" s="124"/>
      <c r="X75" s="124"/>
      <c r="Y75" s="125"/>
      <c r="Z75" s="122">
        <v>2015</v>
      </c>
      <c r="AA75" s="124">
        <v>2016</v>
      </c>
      <c r="AB75" s="124"/>
      <c r="AC75" s="124"/>
      <c r="AD75" s="125"/>
      <c r="AE75" s="122">
        <v>2016</v>
      </c>
      <c r="AF75" s="124">
        <v>2017</v>
      </c>
      <c r="AG75" s="124"/>
      <c r="AH75" s="124"/>
      <c r="AI75" s="125"/>
      <c r="AJ75" s="122">
        <v>2017</v>
      </c>
      <c r="AK75" s="124">
        <v>2018</v>
      </c>
      <c r="AL75" s="124"/>
      <c r="AM75" s="124"/>
      <c r="AN75" s="125"/>
      <c r="AO75" s="122">
        <v>2018</v>
      </c>
      <c r="AP75" s="124">
        <v>2019</v>
      </c>
      <c r="AQ75" s="124"/>
      <c r="AR75" s="124"/>
      <c r="AS75" s="125"/>
      <c r="AT75" s="122">
        <v>2019</v>
      </c>
      <c r="AU75" s="124">
        <v>2020</v>
      </c>
      <c r="AV75" s="124"/>
      <c r="AW75" s="124"/>
      <c r="AX75" s="125"/>
      <c r="AY75" s="122">
        <v>2020</v>
      </c>
      <c r="AZ75" s="124">
        <v>2021</v>
      </c>
      <c r="BA75" s="124"/>
      <c r="BB75" s="124"/>
      <c r="BC75" s="125"/>
      <c r="BD75" s="122">
        <v>2021</v>
      </c>
      <c r="BE75" s="147">
        <v>2022</v>
      </c>
      <c r="BF75" s="124"/>
      <c r="BG75" s="124"/>
      <c r="BH75" s="125"/>
      <c r="BI75" s="148">
        <v>2022</v>
      </c>
      <c r="BJ75" s="124">
        <v>2023</v>
      </c>
      <c r="BK75" s="124"/>
      <c r="BL75" s="124"/>
      <c r="BM75" s="125"/>
      <c r="BN75" s="148">
        <v>2023</v>
      </c>
    </row>
    <row r="76" spans="1:66" hidden="1" outlineLevel="1" x14ac:dyDescent="0.25">
      <c r="A76" s="127"/>
      <c r="B76" s="14" t="s">
        <v>0</v>
      </c>
      <c r="C76" s="14" t="s">
        <v>1</v>
      </c>
      <c r="D76" s="14" t="s">
        <v>2</v>
      </c>
      <c r="E76" s="14" t="s">
        <v>3</v>
      </c>
      <c r="F76" s="135"/>
      <c r="G76" s="15" t="s">
        <v>0</v>
      </c>
      <c r="H76" s="15" t="s">
        <v>1</v>
      </c>
      <c r="I76" s="15" t="s">
        <v>2</v>
      </c>
      <c r="J76" s="15" t="s">
        <v>3</v>
      </c>
      <c r="K76" s="128"/>
      <c r="L76" s="15" t="s">
        <v>0</v>
      </c>
      <c r="M76" s="15" t="s">
        <v>1</v>
      </c>
      <c r="N76" s="15" t="s">
        <v>2</v>
      </c>
      <c r="O76" s="15" t="s">
        <v>3</v>
      </c>
      <c r="P76" s="128"/>
      <c r="Q76" s="14" t="s">
        <v>0</v>
      </c>
      <c r="R76" s="14" t="s">
        <v>1</v>
      </c>
      <c r="S76" s="14" t="s">
        <v>2</v>
      </c>
      <c r="T76" s="14" t="s">
        <v>3</v>
      </c>
      <c r="U76" s="128"/>
      <c r="V76" s="14" t="s">
        <v>0</v>
      </c>
      <c r="W76" s="14" t="s">
        <v>1</v>
      </c>
      <c r="X76" s="14" t="s">
        <v>2</v>
      </c>
      <c r="Y76" s="14" t="s">
        <v>3</v>
      </c>
      <c r="Z76" s="128"/>
      <c r="AA76" s="14" t="s">
        <v>0</v>
      </c>
      <c r="AB76" s="14" t="s">
        <v>1</v>
      </c>
      <c r="AC76" s="14" t="s">
        <v>2</v>
      </c>
      <c r="AD76" s="14" t="s">
        <v>3</v>
      </c>
      <c r="AE76" s="128"/>
      <c r="AF76" s="14" t="s">
        <v>0</v>
      </c>
      <c r="AG76" s="14" t="s">
        <v>1</v>
      </c>
      <c r="AH76" s="14" t="s">
        <v>2</v>
      </c>
      <c r="AI76" s="14" t="s">
        <v>3</v>
      </c>
      <c r="AJ76" s="128"/>
      <c r="AK76" s="14" t="s">
        <v>0</v>
      </c>
      <c r="AL76" s="14" t="s">
        <v>1</v>
      </c>
      <c r="AM76" s="14" t="s">
        <v>2</v>
      </c>
      <c r="AN76" s="14" t="s">
        <v>3</v>
      </c>
      <c r="AO76" s="128"/>
      <c r="AP76" s="14" t="s">
        <v>0</v>
      </c>
      <c r="AQ76" s="14" t="s">
        <v>1</v>
      </c>
      <c r="AR76" s="14" t="s">
        <v>2</v>
      </c>
      <c r="AS76" s="14" t="s">
        <v>3</v>
      </c>
      <c r="AT76" s="128"/>
      <c r="AU76" s="14" t="s">
        <v>0</v>
      </c>
      <c r="AV76" s="14" t="s">
        <v>1</v>
      </c>
      <c r="AW76" s="14" t="s">
        <v>2</v>
      </c>
      <c r="AX76" s="14" t="s">
        <v>3</v>
      </c>
      <c r="AY76" s="123"/>
      <c r="AZ76" s="14" t="s">
        <v>0</v>
      </c>
      <c r="BA76" s="14" t="s">
        <v>1</v>
      </c>
      <c r="BB76" s="14" t="s">
        <v>2</v>
      </c>
      <c r="BC76" s="14" t="s">
        <v>3</v>
      </c>
      <c r="BD76" s="123"/>
      <c r="BE76" s="14" t="s">
        <v>0</v>
      </c>
      <c r="BF76" s="14" t="s">
        <v>1</v>
      </c>
      <c r="BG76" s="14" t="s">
        <v>2</v>
      </c>
      <c r="BH76" s="14" t="s">
        <v>3</v>
      </c>
      <c r="BI76" s="149"/>
      <c r="BJ76" s="106" t="s">
        <v>0</v>
      </c>
      <c r="BK76" s="106" t="s">
        <v>1</v>
      </c>
      <c r="BL76" s="106" t="s">
        <v>2</v>
      </c>
      <c r="BM76" s="106" t="s">
        <v>3</v>
      </c>
      <c r="BN76" s="149"/>
    </row>
    <row r="77" spans="1:66" hidden="1" outlineLevel="1" x14ac:dyDescent="0.25">
      <c r="A77" s="39" t="s">
        <v>38</v>
      </c>
      <c r="B77" s="9">
        <v>923400</v>
      </c>
      <c r="C77" s="9">
        <v>1887349.804</v>
      </c>
      <c r="D77" s="9">
        <v>2665449.804</v>
      </c>
      <c r="E77" s="9">
        <v>1428149.804</v>
      </c>
      <c r="F77" s="9">
        <v>1428149.8044777999</v>
      </c>
      <c r="G77" s="9">
        <v>631000</v>
      </c>
      <c r="H77" s="9">
        <v>1387300</v>
      </c>
      <c r="I77" s="9">
        <v>1941300</v>
      </c>
      <c r="J77" s="9">
        <v>993700</v>
      </c>
      <c r="K77" s="9">
        <v>993700</v>
      </c>
      <c r="L77" s="9">
        <v>375100</v>
      </c>
      <c r="M77" s="9">
        <v>906599.99999999895</v>
      </c>
      <c r="N77" s="9">
        <v>1418900</v>
      </c>
      <c r="O77" s="9">
        <v>-105699.99999999801</v>
      </c>
      <c r="P77" s="9">
        <v>-264700</v>
      </c>
      <c r="Q77" s="9">
        <v>728600</v>
      </c>
      <c r="R77" s="9">
        <v>1489600</v>
      </c>
      <c r="S77" s="9">
        <v>2157300</v>
      </c>
      <c r="T77" s="9">
        <v>-204233.66</v>
      </c>
      <c r="U77" s="9">
        <v>-211971.5593655</v>
      </c>
      <c r="V77" s="9">
        <v>-272956.44</v>
      </c>
      <c r="W77" s="9">
        <v>-556730.66466989997</v>
      </c>
      <c r="X77" s="9">
        <v>-225717.67642959999</v>
      </c>
      <c r="Y77" s="9">
        <v>-2062727.8489252999</v>
      </c>
      <c r="Z77" s="9">
        <v>-1989803.8970000001</v>
      </c>
      <c r="AA77" s="9">
        <v>-326578.34724759997</v>
      </c>
      <c r="AB77" s="9">
        <v>-737117.93243479996</v>
      </c>
      <c r="AC77" s="9">
        <v>-688736.65449989995</v>
      </c>
      <c r="AD77" s="9">
        <v>-2583924.9494249001</v>
      </c>
      <c r="AE77" s="9">
        <v>-2575015.8027941999</v>
      </c>
      <c r="AF77" s="9">
        <v>347210.58911599999</v>
      </c>
      <c r="AG77" s="9">
        <v>490217.6838382</v>
      </c>
      <c r="AH77" s="9">
        <v>958208.6792288</v>
      </c>
      <c r="AI77" s="9">
        <v>-539882.86384060001</v>
      </c>
      <c r="AJ77" s="9">
        <v>-512976.90888509998</v>
      </c>
      <c r="AK77" s="9">
        <v>923644.05329339998</v>
      </c>
      <c r="AL77" s="9">
        <v>1891931.9880931999</v>
      </c>
      <c r="AM77" s="9">
        <v>3910049.0322608002</v>
      </c>
      <c r="AN77" s="9">
        <v>3700815.8072140999</v>
      </c>
      <c r="AO77" s="9">
        <v>3665851.6971467999</v>
      </c>
      <c r="AP77" s="9">
        <v>1540955.8676196001</v>
      </c>
      <c r="AQ77" s="9">
        <v>2968678.6377882999</v>
      </c>
      <c r="AR77" s="9">
        <v>4486050.3158465</v>
      </c>
      <c r="AS77" s="9">
        <v>2860285.0717894002</v>
      </c>
      <c r="AT77" s="9">
        <v>2845572.5910665002</v>
      </c>
      <c r="AU77" s="9">
        <v>912528.06084489997</v>
      </c>
      <c r="AV77" s="9">
        <v>-336362.87495729997</v>
      </c>
      <c r="AW77" s="9">
        <v>-1186770.5453881</v>
      </c>
      <c r="AX77" s="9">
        <v>-3553757.1532377</v>
      </c>
      <c r="AY77" s="9">
        <v>-3453938.7523270999</v>
      </c>
      <c r="AZ77" s="9">
        <v>971426.13508681022</v>
      </c>
      <c r="BA77" s="9">
        <v>1872255.6864567362</v>
      </c>
      <c r="BB77" s="9">
        <v>3284878.1224637851</v>
      </c>
      <c r="BC77" s="9">
        <v>1922837.3742573336</v>
      </c>
      <c r="BD77" s="9">
        <v>1922837.3742573301</v>
      </c>
      <c r="BE77" s="9">
        <v>2893624.7240025857</v>
      </c>
      <c r="BF77" s="9">
        <v>3416970.5171087859</v>
      </c>
      <c r="BG77" s="9">
        <v>2197444.6553475317</v>
      </c>
      <c r="BH77" s="9">
        <v>-1144324.9109903667</v>
      </c>
      <c r="BI77" s="9">
        <v>-1144324.91099037</v>
      </c>
      <c r="BJ77" s="9">
        <v>-1145096.1810104025</v>
      </c>
      <c r="BK77" s="9">
        <v>-1454660.4459745972</v>
      </c>
      <c r="BL77" s="9"/>
      <c r="BM77" s="9"/>
    </row>
    <row r="78" spans="1:66" hidden="1" outlineLevel="1" x14ac:dyDescent="0.25"/>
    <row r="79" spans="1:66" hidden="1" outlineLevel="1" x14ac:dyDescent="0.25">
      <c r="A79" s="126"/>
      <c r="B79" s="132">
        <v>2011</v>
      </c>
      <c r="C79" s="132"/>
      <c r="D79" s="132"/>
      <c r="E79" s="133"/>
      <c r="F79" s="134">
        <v>2011</v>
      </c>
      <c r="G79" s="136">
        <v>2012</v>
      </c>
      <c r="H79" s="137"/>
      <c r="I79" s="137"/>
      <c r="J79" s="138"/>
      <c r="K79" s="125">
        <v>2012</v>
      </c>
      <c r="L79" s="129">
        <v>2013</v>
      </c>
      <c r="M79" s="129"/>
      <c r="N79" s="129"/>
      <c r="O79" s="130"/>
      <c r="P79" s="122">
        <v>2013</v>
      </c>
      <c r="Q79" s="124">
        <v>2014</v>
      </c>
      <c r="R79" s="124"/>
      <c r="S79" s="124"/>
      <c r="T79" s="125"/>
      <c r="U79" s="122">
        <v>2014</v>
      </c>
      <c r="V79" s="124">
        <v>2015</v>
      </c>
      <c r="W79" s="124"/>
      <c r="X79" s="124"/>
      <c r="Y79" s="125"/>
      <c r="Z79" s="122">
        <v>2015</v>
      </c>
      <c r="AA79" s="124">
        <v>2016</v>
      </c>
      <c r="AB79" s="124"/>
      <c r="AC79" s="124"/>
      <c r="AD79" s="125"/>
      <c r="AE79" s="122">
        <v>2016</v>
      </c>
      <c r="AF79" s="124">
        <v>2017</v>
      </c>
      <c r="AG79" s="124"/>
      <c r="AH79" s="124"/>
      <c r="AI79" s="125"/>
      <c r="AJ79" s="122">
        <v>2017</v>
      </c>
      <c r="AK79" s="124">
        <v>2018</v>
      </c>
      <c r="AL79" s="124"/>
      <c r="AM79" s="124"/>
      <c r="AN79" s="125"/>
      <c r="AO79" s="122">
        <v>2018</v>
      </c>
      <c r="AP79" s="124">
        <v>2019</v>
      </c>
      <c r="AQ79" s="124"/>
      <c r="AR79" s="124"/>
      <c r="AS79" s="125"/>
      <c r="AT79" s="122">
        <v>2019</v>
      </c>
      <c r="AU79" s="124">
        <v>2020</v>
      </c>
      <c r="AV79" s="124"/>
      <c r="AW79" s="124"/>
      <c r="AX79" s="125"/>
      <c r="AY79" s="122">
        <v>2020</v>
      </c>
      <c r="AZ79" s="124">
        <v>2021</v>
      </c>
      <c r="BA79" s="124"/>
      <c r="BB79" s="124"/>
      <c r="BC79" s="125"/>
      <c r="BD79" s="122">
        <v>2021</v>
      </c>
      <c r="BE79" s="147">
        <v>2022</v>
      </c>
      <c r="BF79" s="124"/>
      <c r="BG79" s="124"/>
      <c r="BH79" s="125"/>
      <c r="BI79" s="148">
        <v>2022</v>
      </c>
      <c r="BJ79" s="124">
        <v>2023</v>
      </c>
      <c r="BK79" s="124"/>
      <c r="BL79" s="124"/>
      <c r="BM79" s="125"/>
      <c r="BN79" s="148">
        <v>2023</v>
      </c>
    </row>
    <row r="80" spans="1:66" hidden="1" outlineLevel="1" x14ac:dyDescent="0.25">
      <c r="A80" s="127"/>
      <c r="B80" s="14" t="s">
        <v>0</v>
      </c>
      <c r="C80" s="14" t="s">
        <v>1</v>
      </c>
      <c r="D80" s="14" t="s">
        <v>2</v>
      </c>
      <c r="E80" s="14" t="s">
        <v>3</v>
      </c>
      <c r="F80" s="135"/>
      <c r="G80" s="15" t="s">
        <v>0</v>
      </c>
      <c r="H80" s="15" t="s">
        <v>1</v>
      </c>
      <c r="I80" s="15" t="s">
        <v>2</v>
      </c>
      <c r="J80" s="15" t="s">
        <v>3</v>
      </c>
      <c r="K80" s="128"/>
      <c r="L80" s="15" t="s">
        <v>0</v>
      </c>
      <c r="M80" s="15" t="s">
        <v>1</v>
      </c>
      <c r="N80" s="15" t="s">
        <v>2</v>
      </c>
      <c r="O80" s="15" t="s">
        <v>3</v>
      </c>
      <c r="P80" s="128"/>
      <c r="Q80" s="14" t="s">
        <v>0</v>
      </c>
      <c r="R80" s="14" t="s">
        <v>1</v>
      </c>
      <c r="S80" s="14" t="s">
        <v>2</v>
      </c>
      <c r="T80" s="14" t="s">
        <v>3</v>
      </c>
      <c r="U80" s="128"/>
      <c r="V80" s="14" t="s">
        <v>0</v>
      </c>
      <c r="W80" s="14" t="s">
        <v>1</v>
      </c>
      <c r="X80" s="14" t="s">
        <v>2</v>
      </c>
      <c r="Y80" s="14" t="s">
        <v>3</v>
      </c>
      <c r="Z80" s="128"/>
      <c r="AA80" s="14" t="s">
        <v>0</v>
      </c>
      <c r="AB80" s="14" t="s">
        <v>1</v>
      </c>
      <c r="AC80" s="14" t="s">
        <v>2</v>
      </c>
      <c r="AD80" s="14" t="s">
        <v>3</v>
      </c>
      <c r="AE80" s="128"/>
      <c r="AF80" s="14" t="s">
        <v>0</v>
      </c>
      <c r="AG80" s="14" t="s">
        <v>1</v>
      </c>
      <c r="AH80" s="14" t="s">
        <v>2</v>
      </c>
      <c r="AI80" s="14" t="s">
        <v>3</v>
      </c>
      <c r="AJ80" s="128"/>
      <c r="AK80" s="14" t="s">
        <v>0</v>
      </c>
      <c r="AL80" s="14" t="s">
        <v>1</v>
      </c>
      <c r="AM80" s="14" t="s">
        <v>2</v>
      </c>
      <c r="AN80" s="14" t="s">
        <v>3</v>
      </c>
      <c r="AO80" s="128"/>
      <c r="AP80" s="14" t="s">
        <v>0</v>
      </c>
      <c r="AQ80" s="14" t="s">
        <v>1</v>
      </c>
      <c r="AR80" s="14" t="s">
        <v>2</v>
      </c>
      <c r="AS80" s="14" t="s">
        <v>3</v>
      </c>
      <c r="AT80" s="128"/>
      <c r="AU80" s="14" t="s">
        <v>0</v>
      </c>
      <c r="AV80" s="14" t="s">
        <v>1</v>
      </c>
      <c r="AW80" s="14" t="s">
        <v>2</v>
      </c>
      <c r="AX80" s="14" t="s">
        <v>3</v>
      </c>
      <c r="AY80" s="123"/>
      <c r="AZ80" s="14" t="s">
        <v>0</v>
      </c>
      <c r="BA80" s="14" t="s">
        <v>1</v>
      </c>
      <c r="BB80" s="14" t="s">
        <v>2</v>
      </c>
      <c r="BC80" s="14" t="s">
        <v>3</v>
      </c>
      <c r="BD80" s="123"/>
      <c r="BE80" s="14" t="s">
        <v>0</v>
      </c>
      <c r="BF80" s="14" t="s">
        <v>1</v>
      </c>
      <c r="BG80" s="14" t="s">
        <v>2</v>
      </c>
      <c r="BH80" s="14" t="s">
        <v>3</v>
      </c>
      <c r="BI80" s="149"/>
      <c r="BJ80" s="106" t="s">
        <v>0</v>
      </c>
      <c r="BK80" s="106" t="s">
        <v>1</v>
      </c>
      <c r="BL80" s="106" t="s">
        <v>2</v>
      </c>
      <c r="BM80" s="106" t="s">
        <v>3</v>
      </c>
      <c r="BN80" s="149"/>
    </row>
    <row r="81" spans="1:66" hidden="1" outlineLevel="1" x14ac:dyDescent="0.25">
      <c r="A81" s="39" t="s">
        <v>39</v>
      </c>
      <c r="B81" s="9">
        <v>4526434.3240828998</v>
      </c>
      <c r="C81" s="9">
        <v>4787174.2161937999</v>
      </c>
      <c r="D81" s="9">
        <v>5290002.8508326001</v>
      </c>
      <c r="E81" s="9">
        <v>5414311.6603984004</v>
      </c>
      <c r="F81" s="9">
        <v>5414311.6603984004</v>
      </c>
      <c r="G81" s="9">
        <v>5387851.7660987005</v>
      </c>
      <c r="H81" s="9">
        <v>5806590.8642477999</v>
      </c>
      <c r="I81" s="9">
        <v>5750414.0437441003</v>
      </c>
      <c r="J81" s="9">
        <v>6203776.8928843997</v>
      </c>
      <c r="K81" s="9">
        <v>6203776.8928843997</v>
      </c>
      <c r="L81" s="9">
        <v>5942594.4135728003</v>
      </c>
      <c r="M81" s="9">
        <v>6193345.3220197996</v>
      </c>
      <c r="N81" s="9">
        <v>6579496.0330331996</v>
      </c>
      <c r="O81" s="9">
        <v>7185352.9674843997</v>
      </c>
      <c r="P81" s="9">
        <v>7185352.9674843997</v>
      </c>
      <c r="Q81" s="9">
        <v>7288047.5669507002</v>
      </c>
      <c r="R81" s="9">
        <v>7206944.1032876</v>
      </c>
      <c r="S81" s="9">
        <v>7397830.1201360002</v>
      </c>
      <c r="T81" s="9">
        <v>9370035.5134913996</v>
      </c>
      <c r="U81" s="9">
        <v>9370035.5134913996</v>
      </c>
      <c r="V81" s="9">
        <v>9253404.1735429</v>
      </c>
      <c r="W81" s="9">
        <v>9026912.9728049003</v>
      </c>
      <c r="X81" s="9">
        <v>9357189.4060936999</v>
      </c>
      <c r="Y81" s="9">
        <v>9966273.2047243007</v>
      </c>
      <c r="Z81" s="9">
        <v>9966273.2047243007</v>
      </c>
      <c r="AA81" s="9">
        <v>9644498.5099999998</v>
      </c>
      <c r="AB81" s="9">
        <v>9704948.9199999999</v>
      </c>
      <c r="AC81" s="9">
        <v>9642652.3599999994</v>
      </c>
      <c r="AD81" s="9">
        <v>10003850.82</v>
      </c>
      <c r="AE81" s="9">
        <v>10003850.82</v>
      </c>
      <c r="AF81" s="9">
        <v>9978831.4156632703</v>
      </c>
      <c r="AG81" s="9">
        <v>10271528.4</v>
      </c>
      <c r="AH81" s="9">
        <v>10583231.059999999</v>
      </c>
      <c r="AI81" s="9">
        <v>10998739.67</v>
      </c>
      <c r="AJ81" s="9">
        <v>10998739.67</v>
      </c>
      <c r="AK81" s="9">
        <v>10813730.24</v>
      </c>
      <c r="AL81" s="9">
        <v>11175281.620000001</v>
      </c>
      <c r="AM81" s="9">
        <v>11179407.51</v>
      </c>
      <c r="AN81" s="9">
        <v>11822940.562789999</v>
      </c>
      <c r="AO81" s="9">
        <v>11822940.562789999</v>
      </c>
      <c r="AP81" s="9">
        <v>11886708.808180001</v>
      </c>
      <c r="AQ81" s="9">
        <v>12571543.24</v>
      </c>
      <c r="AR81" s="9">
        <v>13049048.35</v>
      </c>
      <c r="AS81" s="9">
        <v>13351542.15</v>
      </c>
      <c r="AT81" s="9">
        <v>13351542.15</v>
      </c>
      <c r="AU81" s="9">
        <v>14004144.518105989</v>
      </c>
      <c r="AV81" s="9">
        <v>14353584.02</v>
      </c>
      <c r="AW81" s="9">
        <v>15894895.960000001</v>
      </c>
      <c r="AX81" s="9">
        <v>18572332.760000002</v>
      </c>
      <c r="AY81" s="9">
        <v>18572332.760000002</v>
      </c>
      <c r="AZ81" s="9">
        <v>19185640.010000002</v>
      </c>
      <c r="BA81" s="9">
        <v>19944680.620000001</v>
      </c>
      <c r="BB81" s="9">
        <v>20158499.199999999</v>
      </c>
      <c r="BC81" s="9">
        <v>20093012.100000001</v>
      </c>
      <c r="BD81" s="9">
        <v>20093012.100000001</v>
      </c>
      <c r="BE81" s="9">
        <v>20348098.199999999</v>
      </c>
      <c r="BF81" s="9">
        <v>18891949.0513</v>
      </c>
      <c r="BG81" s="9">
        <v>18525736.909000002</v>
      </c>
      <c r="BH81" s="9">
        <v>21642708.132932596</v>
      </c>
      <c r="BI81" s="9">
        <v>21642708.132932596</v>
      </c>
      <c r="BJ81" s="9">
        <v>22391819.765000001</v>
      </c>
      <c r="BK81" s="9">
        <v>23527957.613200001</v>
      </c>
      <c r="BL81" s="9"/>
      <c r="BM81" s="9"/>
    </row>
    <row r="82" spans="1:66" hidden="1" outlineLevel="1" x14ac:dyDescent="0.25"/>
    <row r="83" spans="1:66" hidden="1" outlineLevel="1" x14ac:dyDescent="0.25">
      <c r="A83" s="127"/>
      <c r="B83" s="142">
        <v>2011</v>
      </c>
      <c r="C83" s="132"/>
      <c r="D83" s="132"/>
      <c r="E83" s="133"/>
      <c r="F83" s="134">
        <v>2011</v>
      </c>
      <c r="G83" s="136">
        <v>2012</v>
      </c>
      <c r="H83" s="137"/>
      <c r="I83" s="137"/>
      <c r="J83" s="138"/>
      <c r="K83" s="125">
        <v>2012</v>
      </c>
      <c r="L83" s="140">
        <v>2013</v>
      </c>
      <c r="M83" s="129"/>
      <c r="N83" s="129"/>
      <c r="O83" s="130"/>
      <c r="P83" s="122">
        <v>2013</v>
      </c>
      <c r="Q83" s="140">
        <v>2014</v>
      </c>
      <c r="R83" s="129"/>
      <c r="S83" s="129"/>
      <c r="T83" s="130"/>
      <c r="U83" s="122">
        <v>2014</v>
      </c>
      <c r="V83" s="140">
        <v>2015</v>
      </c>
      <c r="W83" s="129"/>
      <c r="X83" s="129"/>
      <c r="Y83" s="130"/>
      <c r="Z83" s="122">
        <v>2015</v>
      </c>
      <c r="AA83" s="140">
        <v>2016</v>
      </c>
      <c r="AB83" s="129"/>
      <c r="AC83" s="129"/>
      <c r="AD83" s="130"/>
      <c r="AE83" s="122">
        <v>2016</v>
      </c>
      <c r="AF83" s="140">
        <v>2017</v>
      </c>
      <c r="AG83" s="129"/>
      <c r="AH83" s="129"/>
      <c r="AI83" s="130"/>
      <c r="AJ83" s="122">
        <v>2017</v>
      </c>
      <c r="AK83" s="140">
        <v>2018</v>
      </c>
      <c r="AL83" s="129"/>
      <c r="AM83" s="129"/>
      <c r="AN83" s="130"/>
      <c r="AO83" s="122">
        <v>2018</v>
      </c>
      <c r="AP83" s="124">
        <v>2019</v>
      </c>
      <c r="AQ83" s="124"/>
      <c r="AR83" s="124"/>
      <c r="AS83" s="125"/>
      <c r="AT83" s="122">
        <v>2019</v>
      </c>
      <c r="AU83" s="124">
        <v>2020</v>
      </c>
      <c r="AV83" s="124"/>
      <c r="AW83" s="124"/>
      <c r="AX83" s="125"/>
      <c r="AY83" s="122">
        <v>2020</v>
      </c>
      <c r="AZ83" s="124">
        <v>2021</v>
      </c>
      <c r="BA83" s="124"/>
      <c r="BB83" s="124"/>
      <c r="BC83" s="125"/>
      <c r="BD83" s="122">
        <v>2021</v>
      </c>
      <c r="BE83" s="147">
        <v>2022</v>
      </c>
      <c r="BF83" s="124"/>
      <c r="BG83" s="124"/>
      <c r="BH83" s="125"/>
      <c r="BI83" s="148">
        <v>2022</v>
      </c>
      <c r="BJ83" s="124">
        <v>2023</v>
      </c>
      <c r="BK83" s="124"/>
      <c r="BL83" s="124"/>
      <c r="BM83" s="125"/>
      <c r="BN83" s="148">
        <v>2023</v>
      </c>
    </row>
    <row r="84" spans="1:66" hidden="1" outlineLevel="1" x14ac:dyDescent="0.25">
      <c r="A84" s="141"/>
      <c r="B84" s="14" t="s">
        <v>0</v>
      </c>
      <c r="C84" s="14" t="s">
        <v>1</v>
      </c>
      <c r="D84" s="14" t="s">
        <v>2</v>
      </c>
      <c r="E84" s="14" t="s">
        <v>3</v>
      </c>
      <c r="F84" s="146"/>
      <c r="G84" s="15" t="s">
        <v>0</v>
      </c>
      <c r="H84" s="15" t="s">
        <v>1</v>
      </c>
      <c r="I84" s="15" t="s">
        <v>2</v>
      </c>
      <c r="J84" s="15" t="s">
        <v>3</v>
      </c>
      <c r="K84" s="145"/>
      <c r="L84" s="15" t="s">
        <v>0</v>
      </c>
      <c r="M84" s="15" t="s">
        <v>1</v>
      </c>
      <c r="N84" s="15" t="s">
        <v>2</v>
      </c>
      <c r="O84" s="15" t="s">
        <v>3</v>
      </c>
      <c r="P84" s="123"/>
      <c r="Q84" s="14" t="s">
        <v>0</v>
      </c>
      <c r="R84" s="14" t="s">
        <v>1</v>
      </c>
      <c r="S84" s="14" t="s">
        <v>2</v>
      </c>
      <c r="T84" s="14" t="s">
        <v>3</v>
      </c>
      <c r="U84" s="123"/>
      <c r="V84" s="14" t="s">
        <v>0</v>
      </c>
      <c r="W84" s="14" t="s">
        <v>1</v>
      </c>
      <c r="X84" s="14" t="s">
        <v>2</v>
      </c>
      <c r="Y84" s="14" t="s">
        <v>3</v>
      </c>
      <c r="Z84" s="123"/>
      <c r="AA84" s="14" t="s">
        <v>0</v>
      </c>
      <c r="AB84" s="14" t="s">
        <v>1</v>
      </c>
      <c r="AC84" s="14" t="s">
        <v>2</v>
      </c>
      <c r="AD84" s="14" t="s">
        <v>3</v>
      </c>
      <c r="AE84" s="123"/>
      <c r="AF84" s="14" t="s">
        <v>0</v>
      </c>
      <c r="AG84" s="14" t="s">
        <v>1</v>
      </c>
      <c r="AH84" s="14" t="s">
        <v>2</v>
      </c>
      <c r="AI84" s="14" t="s">
        <v>3</v>
      </c>
      <c r="AJ84" s="123"/>
      <c r="AK84" s="14" t="s">
        <v>0</v>
      </c>
      <c r="AL84" s="14" t="s">
        <v>1</v>
      </c>
      <c r="AM84" s="14" t="s">
        <v>2</v>
      </c>
      <c r="AN84" s="14" t="s">
        <v>3</v>
      </c>
      <c r="AO84" s="123"/>
      <c r="AP84" s="14" t="s">
        <v>0</v>
      </c>
      <c r="AQ84" s="14" t="s">
        <v>1</v>
      </c>
      <c r="AR84" s="14" t="s">
        <v>2</v>
      </c>
      <c r="AS84" s="14" t="s">
        <v>3</v>
      </c>
      <c r="AT84" s="128"/>
      <c r="AU84" s="14" t="s">
        <v>0</v>
      </c>
      <c r="AV84" s="14" t="s">
        <v>1</v>
      </c>
      <c r="AW84" s="14" t="s">
        <v>2</v>
      </c>
      <c r="AX84" s="14" t="s">
        <v>3</v>
      </c>
      <c r="AY84" s="123"/>
      <c r="AZ84" s="14" t="s">
        <v>0</v>
      </c>
      <c r="BA84" s="14" t="s">
        <v>1</v>
      </c>
      <c r="BB84" s="14" t="s">
        <v>2</v>
      </c>
      <c r="BC84" s="14" t="s">
        <v>3</v>
      </c>
      <c r="BD84" s="123"/>
      <c r="BE84" s="14" t="s">
        <v>0</v>
      </c>
      <c r="BF84" s="14" t="s">
        <v>1</v>
      </c>
      <c r="BG84" s="14" t="s">
        <v>2</v>
      </c>
      <c r="BH84" s="14" t="s">
        <v>3</v>
      </c>
      <c r="BI84" s="149"/>
      <c r="BJ84" s="106" t="s">
        <v>0</v>
      </c>
      <c r="BK84" s="106" t="s">
        <v>1</v>
      </c>
      <c r="BL84" s="106" t="s">
        <v>2</v>
      </c>
      <c r="BM84" s="106" t="s">
        <v>3</v>
      </c>
      <c r="BN84" s="149"/>
    </row>
    <row r="85" spans="1:66" hidden="1" outlineLevel="1" x14ac:dyDescent="0.25">
      <c r="A85" s="39" t="s">
        <v>40</v>
      </c>
      <c r="B85" s="9">
        <v>29799.695459999999</v>
      </c>
      <c r="C85" s="9">
        <v>22904.253003000002</v>
      </c>
      <c r="D85" s="9">
        <v>17433.217443000001</v>
      </c>
      <c r="E85" s="9">
        <v>27136.769928999998</v>
      </c>
      <c r="F85" s="9">
        <v>97273.935835000011</v>
      </c>
      <c r="G85" s="9">
        <v>39286.047123999997</v>
      </c>
      <c r="H85" s="9">
        <v>16092.733990000001</v>
      </c>
      <c r="I85" s="9">
        <v>5518.6002630000003</v>
      </c>
      <c r="J85" s="9">
        <v>10384.807790999999</v>
      </c>
      <c r="K85" s="9">
        <v>71282.189167999997</v>
      </c>
      <c r="L85" s="9">
        <v>24725.82</v>
      </c>
      <c r="M85" s="9">
        <v>1441.0840932999999</v>
      </c>
      <c r="N85" s="9">
        <v>-620.6</v>
      </c>
      <c r="O85" s="9">
        <v>7881.9</v>
      </c>
      <c r="P85" s="9">
        <v>33428.204093300003</v>
      </c>
      <c r="Q85" s="9">
        <v>25647.49</v>
      </c>
      <c r="R85" s="9">
        <v>11843.51</v>
      </c>
      <c r="S85" s="9">
        <v>6036.51</v>
      </c>
      <c r="T85" s="9">
        <v>13985.29</v>
      </c>
      <c r="U85" s="9">
        <v>57512.800000000003</v>
      </c>
      <c r="V85" s="9">
        <v>29807.39</v>
      </c>
      <c r="W85" s="9">
        <v>16330.12</v>
      </c>
      <c r="X85" s="9">
        <v>7451.36</v>
      </c>
      <c r="Y85" s="9">
        <v>14188.4</v>
      </c>
      <c r="Z85" s="9">
        <v>67777.27</v>
      </c>
      <c r="AA85" s="9">
        <v>12534.93</v>
      </c>
      <c r="AB85" s="9">
        <v>1781.04</v>
      </c>
      <c r="AC85" s="9">
        <v>128.51</v>
      </c>
      <c r="AD85" s="9">
        <v>10024.290000000001</v>
      </c>
      <c r="AE85" s="9">
        <v>24468.770000000004</v>
      </c>
      <c r="AF85" s="9">
        <v>21124.09</v>
      </c>
      <c r="AG85" s="9">
        <v>1545.41</v>
      </c>
      <c r="AH85" s="9">
        <v>-3351.51</v>
      </c>
      <c r="AI85" s="9">
        <v>12860.62</v>
      </c>
      <c r="AJ85" s="9">
        <v>32178.61</v>
      </c>
      <c r="AK85" s="9">
        <v>30190.38</v>
      </c>
      <c r="AL85" s="9">
        <v>18435.02</v>
      </c>
      <c r="AM85" s="9">
        <v>28073.82</v>
      </c>
      <c r="AN85" s="9">
        <v>38980.79</v>
      </c>
      <c r="AO85" s="9">
        <v>115680.01000000001</v>
      </c>
      <c r="AP85" s="9">
        <v>33651.050000000003</v>
      </c>
      <c r="AQ85" s="9">
        <v>10457.459999999999</v>
      </c>
      <c r="AR85" s="9">
        <v>10748.64</v>
      </c>
      <c r="AS85" s="9">
        <v>10792.97</v>
      </c>
      <c r="AT85" s="9">
        <v>65650.12</v>
      </c>
      <c r="AU85" s="9">
        <v>23861.64</v>
      </c>
      <c r="AV85" s="9">
        <v>1265.4100000000001</v>
      </c>
      <c r="AW85" s="9">
        <v>3760.41</v>
      </c>
      <c r="AX85" s="9">
        <v>6485.23</v>
      </c>
      <c r="AY85" s="9">
        <v>35372.69</v>
      </c>
      <c r="AZ85" s="9">
        <v>22402.21</v>
      </c>
      <c r="BA85" s="9">
        <v>17270.39</v>
      </c>
      <c r="BB85" s="9">
        <v>35498.54</v>
      </c>
      <c r="BC85" s="9">
        <v>46942.65</v>
      </c>
      <c r="BD85" s="9">
        <v>122113.79000000001</v>
      </c>
      <c r="BE85" s="9">
        <v>71038.91</v>
      </c>
      <c r="BF85" s="9">
        <v>77012.100000000006</v>
      </c>
      <c r="BG85" s="9">
        <v>47913.120000000003</v>
      </c>
      <c r="BH85" s="9">
        <v>41918.69</v>
      </c>
      <c r="BI85" s="9">
        <v>237882.82</v>
      </c>
      <c r="BJ85" s="9">
        <v>14741.66</v>
      </c>
      <c r="BK85" s="9">
        <v>9562.19</v>
      </c>
      <c r="BL85" s="9"/>
      <c r="BM85" s="9"/>
      <c r="BN85" s="9"/>
    </row>
    <row r="86" spans="1:66" hidden="1" outlineLevel="1" x14ac:dyDescent="0.25"/>
    <row r="87" spans="1:66" hidden="1" outlineLevel="1" x14ac:dyDescent="0.25">
      <c r="A87" s="127"/>
      <c r="B87" s="142">
        <v>2011</v>
      </c>
      <c r="C87" s="132"/>
      <c r="D87" s="132"/>
      <c r="E87" s="133"/>
      <c r="F87" s="134">
        <v>2011</v>
      </c>
      <c r="G87" s="136">
        <v>2012</v>
      </c>
      <c r="H87" s="137"/>
      <c r="I87" s="137"/>
      <c r="J87" s="138"/>
      <c r="K87" s="125">
        <v>2012</v>
      </c>
      <c r="L87" s="140">
        <v>2013</v>
      </c>
      <c r="M87" s="129"/>
      <c r="N87" s="129"/>
      <c r="O87" s="130"/>
      <c r="P87" s="122">
        <v>2013</v>
      </c>
      <c r="Q87" s="140">
        <v>2014</v>
      </c>
      <c r="R87" s="129"/>
      <c r="S87" s="129"/>
      <c r="T87" s="130"/>
      <c r="U87" s="122">
        <v>2014</v>
      </c>
      <c r="V87" s="140">
        <v>2015</v>
      </c>
      <c r="W87" s="129"/>
      <c r="X87" s="129"/>
      <c r="Y87" s="130"/>
      <c r="Z87" s="122">
        <v>2015</v>
      </c>
      <c r="AA87" s="140">
        <v>2016</v>
      </c>
      <c r="AB87" s="129"/>
      <c r="AC87" s="129"/>
      <c r="AD87" s="130"/>
      <c r="AE87" s="122">
        <v>2016</v>
      </c>
      <c r="AF87" s="140">
        <v>2017</v>
      </c>
      <c r="AG87" s="129"/>
      <c r="AH87" s="129"/>
      <c r="AI87" s="130"/>
      <c r="AJ87" s="122">
        <v>2017</v>
      </c>
      <c r="AK87" s="140">
        <v>2018</v>
      </c>
      <c r="AL87" s="129"/>
      <c r="AM87" s="129"/>
      <c r="AN87" s="130"/>
      <c r="AO87" s="122">
        <v>2018</v>
      </c>
      <c r="AP87" s="124">
        <v>2019</v>
      </c>
      <c r="AQ87" s="124"/>
      <c r="AR87" s="124"/>
      <c r="AS87" s="125"/>
      <c r="AT87" s="122">
        <v>2019</v>
      </c>
      <c r="AU87" s="124">
        <v>2020</v>
      </c>
      <c r="AV87" s="124"/>
      <c r="AW87" s="124"/>
      <c r="AX87" s="125"/>
      <c r="AY87" s="122">
        <v>2020</v>
      </c>
      <c r="AZ87" s="124">
        <v>2021</v>
      </c>
      <c r="BA87" s="124"/>
      <c r="BB87" s="124"/>
      <c r="BC87" s="125"/>
      <c r="BD87" s="122">
        <v>2021</v>
      </c>
      <c r="BE87" s="147">
        <v>2022</v>
      </c>
      <c r="BF87" s="124"/>
      <c r="BG87" s="124"/>
      <c r="BH87" s="125"/>
      <c r="BI87" s="148">
        <v>2022</v>
      </c>
      <c r="BJ87" s="124">
        <v>2023</v>
      </c>
      <c r="BK87" s="124"/>
      <c r="BL87" s="124"/>
      <c r="BM87" s="125"/>
      <c r="BN87" s="148">
        <v>2023</v>
      </c>
    </row>
    <row r="88" spans="1:66" hidden="1" outlineLevel="1" x14ac:dyDescent="0.25">
      <c r="A88" s="141"/>
      <c r="B88" s="14" t="s">
        <v>0</v>
      </c>
      <c r="C88" s="14" t="s">
        <v>1</v>
      </c>
      <c r="D88" s="14" t="s">
        <v>2</v>
      </c>
      <c r="E88" s="14" t="s">
        <v>3</v>
      </c>
      <c r="F88" s="146"/>
      <c r="G88" s="15" t="s">
        <v>0</v>
      </c>
      <c r="H88" s="15" t="s">
        <v>1</v>
      </c>
      <c r="I88" s="15" t="s">
        <v>2</v>
      </c>
      <c r="J88" s="15" t="s">
        <v>3</v>
      </c>
      <c r="K88" s="145"/>
      <c r="L88" s="15" t="s">
        <v>0</v>
      </c>
      <c r="M88" s="15" t="s">
        <v>1</v>
      </c>
      <c r="N88" s="15" t="s">
        <v>2</v>
      </c>
      <c r="O88" s="15" t="s">
        <v>3</v>
      </c>
      <c r="P88" s="123"/>
      <c r="Q88" s="14" t="s">
        <v>0</v>
      </c>
      <c r="R88" s="14" t="s">
        <v>1</v>
      </c>
      <c r="S88" s="14" t="s">
        <v>2</v>
      </c>
      <c r="T88" s="14" t="s">
        <v>3</v>
      </c>
      <c r="U88" s="123"/>
      <c r="V88" s="14" t="s">
        <v>0</v>
      </c>
      <c r="W88" s="14" t="s">
        <v>1</v>
      </c>
      <c r="X88" s="14" t="s">
        <v>2</v>
      </c>
      <c r="Y88" s="14" t="s">
        <v>3</v>
      </c>
      <c r="Z88" s="123"/>
      <c r="AA88" s="14" t="s">
        <v>0</v>
      </c>
      <c r="AB88" s="14" t="s">
        <v>1</v>
      </c>
      <c r="AC88" s="14" t="s">
        <v>2</v>
      </c>
      <c r="AD88" s="14" t="s">
        <v>3</v>
      </c>
      <c r="AE88" s="123"/>
      <c r="AF88" s="14" t="s">
        <v>0</v>
      </c>
      <c r="AG88" s="14" t="s">
        <v>1</v>
      </c>
      <c r="AH88" s="14" t="s">
        <v>2</v>
      </c>
      <c r="AI88" s="14" t="s">
        <v>3</v>
      </c>
      <c r="AJ88" s="123"/>
      <c r="AK88" s="14" t="s">
        <v>0</v>
      </c>
      <c r="AL88" s="14" t="s">
        <v>1</v>
      </c>
      <c r="AM88" s="14" t="s">
        <v>2</v>
      </c>
      <c r="AN88" s="14" t="s">
        <v>3</v>
      </c>
      <c r="AO88" s="123"/>
      <c r="AP88" s="14" t="s">
        <v>0</v>
      </c>
      <c r="AQ88" s="14" t="s">
        <v>1</v>
      </c>
      <c r="AR88" s="14" t="s">
        <v>2</v>
      </c>
      <c r="AS88" s="14" t="s">
        <v>3</v>
      </c>
      <c r="AT88" s="128"/>
      <c r="AU88" s="14" t="s">
        <v>0</v>
      </c>
      <c r="AV88" s="14" t="s">
        <v>1</v>
      </c>
      <c r="AW88" s="14" t="s">
        <v>2</v>
      </c>
      <c r="AX88" s="14" t="s">
        <v>3</v>
      </c>
      <c r="AY88" s="123"/>
      <c r="AZ88" s="14" t="s">
        <v>0</v>
      </c>
      <c r="BA88" s="14" t="s">
        <v>1</v>
      </c>
      <c r="BB88" s="14" t="s">
        <v>2</v>
      </c>
      <c r="BC88" s="14" t="s">
        <v>3</v>
      </c>
      <c r="BD88" s="123"/>
      <c r="BE88" s="14" t="s">
        <v>0</v>
      </c>
      <c r="BF88" s="14" t="s">
        <v>1</v>
      </c>
      <c r="BG88" s="14" t="s">
        <v>2</v>
      </c>
      <c r="BH88" s="14" t="s">
        <v>3</v>
      </c>
      <c r="BI88" s="149"/>
      <c r="BJ88" s="106" t="s">
        <v>0</v>
      </c>
      <c r="BK88" s="106" t="s">
        <v>1</v>
      </c>
      <c r="BL88" s="106" t="s">
        <v>2</v>
      </c>
      <c r="BM88" s="106" t="s">
        <v>3</v>
      </c>
      <c r="BN88" s="149"/>
    </row>
    <row r="89" spans="1:66" hidden="1" outlineLevel="1" x14ac:dyDescent="0.25">
      <c r="A89" s="39" t="s">
        <v>41</v>
      </c>
      <c r="B89" s="9">
        <f>B90</f>
        <v>13028843.8036</v>
      </c>
      <c r="C89" s="9">
        <f>SUM(B90:C90)</f>
        <v>27509985.802699998</v>
      </c>
      <c r="D89" s="9">
        <f>SUM(B90:D90)</f>
        <v>43315567.469599999</v>
      </c>
      <c r="E89" s="9">
        <f>SUM(B90:E90)</f>
        <v>60282540.509199999</v>
      </c>
      <c r="F89" s="9">
        <f>E89</f>
        <v>60282540.509199999</v>
      </c>
      <c r="G89" s="9">
        <f>G90</f>
        <v>15182987.212100001</v>
      </c>
      <c r="H89" s="9">
        <f>SUM(G90:H90)</f>
        <v>31655202.713500001</v>
      </c>
      <c r="I89" s="9">
        <f>SUM(G90:I90)</f>
        <v>49388747.502700001</v>
      </c>
      <c r="J89" s="9">
        <f>SUM(G90:J90)</f>
        <v>68163883.117500007</v>
      </c>
      <c r="K89" s="9">
        <f>J89</f>
        <v>68163883.117500007</v>
      </c>
      <c r="L89" s="9">
        <f>L90</f>
        <v>16375261.2848</v>
      </c>
      <c r="M89" s="9">
        <f>SUM(L90:M90)</f>
        <v>33914099.998999998</v>
      </c>
      <c r="N89" s="9">
        <f>SUM(L90:N90)</f>
        <v>52972214.034199998</v>
      </c>
      <c r="O89" s="9">
        <f>SUM(L90:O90)</f>
        <v>73133895.092600003</v>
      </c>
      <c r="P89" s="9">
        <f>O89</f>
        <v>73133895.092600003</v>
      </c>
      <c r="Q89" s="9">
        <f>Q90</f>
        <v>17301586.399999999</v>
      </c>
      <c r="R89" s="9">
        <f>SUM(Q90:R90)</f>
        <v>36353500</v>
      </c>
      <c r="S89" s="9">
        <f>SUM(Q90:S90)</f>
        <v>56895400</v>
      </c>
      <c r="T89" s="9">
        <f>SUM(Q90:T90)</f>
        <v>79030040.099999994</v>
      </c>
      <c r="U89" s="9">
        <f>T89</f>
        <v>79030040.099999994</v>
      </c>
      <c r="V89" s="9">
        <f>V90</f>
        <v>18467912.804446001</v>
      </c>
      <c r="W89" s="9">
        <f>SUM(V90:W90)</f>
        <v>38218927.792429999</v>
      </c>
      <c r="X89" s="9">
        <f>SUM(V90:X90)</f>
        <v>60007517.197535001</v>
      </c>
      <c r="Y89" s="9">
        <f>SUM(V90:Y90)</f>
        <v>83087360.099999994</v>
      </c>
      <c r="Z89" s="9">
        <f>Y89</f>
        <v>83087360.099999994</v>
      </c>
      <c r="AA89" s="9">
        <f>AA90</f>
        <v>18885121.082844</v>
      </c>
      <c r="AB89" s="9">
        <f>SUM(AA90:AB90)</f>
        <v>39337355.728076003</v>
      </c>
      <c r="AC89" s="9">
        <f>SUM(AA90:AC90)</f>
        <v>61572470.951477006</v>
      </c>
      <c r="AD89" s="9">
        <f>SUM(AA90:AD90)</f>
        <v>85616083.800000012</v>
      </c>
      <c r="AE89" s="9">
        <f>AD89</f>
        <v>85616083.800000012</v>
      </c>
      <c r="AF89" s="9">
        <f>AF90</f>
        <v>20586119.060373001</v>
      </c>
      <c r="AG89" s="9">
        <f>SUM(AF90:AG90)</f>
        <v>42503692.833814003</v>
      </c>
      <c r="AH89" s="9">
        <f>SUM(AF90:AH90)</f>
        <v>66221908.984393001</v>
      </c>
      <c r="AI89" s="9">
        <f>SUM(AF90:AI90)</f>
        <v>91843154.200000003</v>
      </c>
      <c r="AJ89" s="9">
        <f>AI89</f>
        <v>91843154.200000003</v>
      </c>
      <c r="AK89" s="9">
        <f>AK90</f>
        <v>22474464.300000001</v>
      </c>
      <c r="AL89" s="9">
        <f>SUM(AK90:AL90)</f>
        <v>47444223.400000006</v>
      </c>
      <c r="AM89" s="9">
        <f>SUM(AK90:AM90)</f>
        <v>74641066.900000006</v>
      </c>
      <c r="AN89" s="9">
        <f>SUM(AK90:AN90)</f>
        <v>103861652</v>
      </c>
      <c r="AO89" s="9">
        <f>AN89</f>
        <v>103861652</v>
      </c>
      <c r="AP89" s="9">
        <f>AP90</f>
        <v>24552081.800000001</v>
      </c>
      <c r="AQ89" s="9">
        <f>SUM(AP90:AQ90)</f>
        <v>51119612.299999997</v>
      </c>
      <c r="AR89" s="9">
        <f>SUM(AP90:AR90)</f>
        <v>79365120.5</v>
      </c>
      <c r="AS89" s="9">
        <f>SUM(AP90:AS90)</f>
        <v>109608305.69999999</v>
      </c>
      <c r="AT89" s="9">
        <f>AS89</f>
        <v>109608305.69999999</v>
      </c>
      <c r="AU89" s="9">
        <f>AU90</f>
        <v>24756713.699999999</v>
      </c>
      <c r="AV89" s="9">
        <f>SUM(AU90:AV90)</f>
        <v>48418638.400000006</v>
      </c>
      <c r="AW89" s="9">
        <f>SUM(AU90:AW90)</f>
        <v>75999472.800000012</v>
      </c>
      <c r="AX89" s="9">
        <f>SUM(AU90:AX90)</f>
        <v>107658131.02957195</v>
      </c>
      <c r="AY89" s="9">
        <f>AX89</f>
        <v>107658131.02957195</v>
      </c>
      <c r="AZ89" s="9">
        <f>AZ90</f>
        <v>27091314.408420198</v>
      </c>
      <c r="BA89" s="9">
        <f>SUM(AZ90:BA90)</f>
        <v>58006214.426631093</v>
      </c>
      <c r="BB89" s="9">
        <f>SUM(AZ90:BB90)</f>
        <v>92231713.593906865</v>
      </c>
      <c r="BC89" s="9">
        <f>SUM(AZ90:BC90)</f>
        <v>135294974.58330548</v>
      </c>
      <c r="BD89" s="9">
        <f>BC89</f>
        <v>135294974.58330548</v>
      </c>
      <c r="BE89" s="9">
        <f>BE90</f>
        <v>34629163.028625697</v>
      </c>
      <c r="BF89" s="9">
        <f>SUM(BE90:BF90)</f>
        <v>69292800.194267899</v>
      </c>
      <c r="BG89" s="9">
        <f>SUM(BE90:BG90)</f>
        <v>106121600.5476148</v>
      </c>
      <c r="BH89" s="9">
        <f>SUM(BE90:BH90)</f>
        <v>153435152.81733155</v>
      </c>
      <c r="BI89" s="9">
        <f>BH89</f>
        <v>153435152.81733155</v>
      </c>
      <c r="BJ89" s="9">
        <f>BJ90</f>
        <v>35999100</v>
      </c>
      <c r="BK89" s="9">
        <f>SUM(BJ90:BK90)</f>
        <v>75391479.668371439</v>
      </c>
      <c r="BL89" s="9"/>
      <c r="BM89" s="9"/>
    </row>
    <row r="90" spans="1:66" hidden="1" outlineLevel="1" x14ac:dyDescent="0.25">
      <c r="A90" s="39" t="s">
        <v>42</v>
      </c>
      <c r="B90" s="9">
        <v>13028843.8036</v>
      </c>
      <c r="C90" s="9">
        <v>14481141.9991</v>
      </c>
      <c r="D90" s="9">
        <v>15805581.6669</v>
      </c>
      <c r="E90" s="9">
        <v>16966973.0396</v>
      </c>
      <c r="F90" s="9">
        <f>E89</f>
        <v>60282540.509199999</v>
      </c>
      <c r="G90" s="9">
        <v>15182987.212100001</v>
      </c>
      <c r="H90" s="9">
        <v>16472215.501400001</v>
      </c>
      <c r="I90" s="9">
        <v>17733544.7892</v>
      </c>
      <c r="J90" s="9">
        <v>18775135.614800002</v>
      </c>
      <c r="K90" s="9">
        <f>J89</f>
        <v>68163883.117500007</v>
      </c>
      <c r="L90" s="9">
        <v>16375261.2848</v>
      </c>
      <c r="M90" s="9">
        <v>17538838.714199997</v>
      </c>
      <c r="N90" s="9">
        <v>19058114.0352</v>
      </c>
      <c r="O90" s="9">
        <v>20161681.058400001</v>
      </c>
      <c r="P90" s="9">
        <f>O89</f>
        <v>73133895.092600003</v>
      </c>
      <c r="Q90" s="9">
        <v>17301586.399999999</v>
      </c>
      <c r="R90" s="9">
        <v>19051913.600000001</v>
      </c>
      <c r="S90" s="9">
        <v>20541900</v>
      </c>
      <c r="T90" s="9">
        <v>22134640.100000001</v>
      </c>
      <c r="U90" s="9">
        <f>T89</f>
        <v>79030040.099999994</v>
      </c>
      <c r="V90" s="9">
        <v>18467912.804446001</v>
      </c>
      <c r="W90" s="9">
        <v>19751014.987983998</v>
      </c>
      <c r="X90" s="9">
        <v>21788589.405105002</v>
      </c>
      <c r="Y90" s="9">
        <v>23079842.902465001</v>
      </c>
      <c r="Z90" s="9">
        <f>Y89</f>
        <v>83087360.099999994</v>
      </c>
      <c r="AA90" s="9">
        <v>18885121.082844</v>
      </c>
      <c r="AB90" s="9">
        <v>20452234.645232003</v>
      </c>
      <c r="AC90" s="9">
        <v>22235115.223401003</v>
      </c>
      <c r="AD90" s="9">
        <v>24043612.848522998</v>
      </c>
      <c r="AE90" s="9">
        <f>AD89</f>
        <v>85616083.800000012</v>
      </c>
      <c r="AF90" s="9">
        <v>20586119.060373001</v>
      </c>
      <c r="AG90" s="9">
        <v>21917573.773441002</v>
      </c>
      <c r="AH90" s="9">
        <v>23718216.150578998</v>
      </c>
      <c r="AI90" s="9">
        <v>25621245.215606999</v>
      </c>
      <c r="AJ90" s="9">
        <f>AI89</f>
        <v>91843154.200000003</v>
      </c>
      <c r="AK90" s="9">
        <v>22474464.300000001</v>
      </c>
      <c r="AL90" s="9">
        <v>24969759.100000001</v>
      </c>
      <c r="AM90" s="9">
        <v>27196843.500000004</v>
      </c>
      <c r="AN90" s="9">
        <v>29220585.099999998</v>
      </c>
      <c r="AO90" s="9">
        <f>AN89</f>
        <v>103861652</v>
      </c>
      <c r="AP90" s="9">
        <v>24552081.800000001</v>
      </c>
      <c r="AQ90" s="9">
        <v>26567530.5</v>
      </c>
      <c r="AR90" s="9">
        <v>28245508.200000003</v>
      </c>
      <c r="AS90" s="9">
        <v>30243185.199999992</v>
      </c>
      <c r="AT90" s="9">
        <f>AS89</f>
        <v>109608305.69999999</v>
      </c>
      <c r="AU90" s="9">
        <v>24756713.699999999</v>
      </c>
      <c r="AV90" s="9">
        <v>23661924.700000003</v>
      </c>
      <c r="AW90" s="9">
        <v>27580834.399999999</v>
      </c>
      <c r="AX90" s="9">
        <v>31658658.229571942</v>
      </c>
      <c r="AY90" s="9">
        <f>AX89</f>
        <v>107658131.02957195</v>
      </c>
      <c r="AZ90" s="9">
        <v>27091314.408420198</v>
      </c>
      <c r="BA90" s="9">
        <v>30914900.018210895</v>
      </c>
      <c r="BB90" s="9">
        <v>34225499.167275771</v>
      </c>
      <c r="BC90" s="9">
        <v>43063260.989398606</v>
      </c>
      <c r="BD90" s="9">
        <f>BC89</f>
        <v>135294974.58330548</v>
      </c>
      <c r="BE90" s="9">
        <v>34629163.028625697</v>
      </c>
      <c r="BF90" s="9">
        <v>34663637.165642194</v>
      </c>
      <c r="BG90" s="9">
        <v>36828800.353346899</v>
      </c>
      <c r="BH90" s="9">
        <v>47313552.269716747</v>
      </c>
      <c r="BI90" s="9">
        <f>BH89</f>
        <v>153435152.81733155</v>
      </c>
      <c r="BJ90" s="9">
        <v>35999100</v>
      </c>
      <c r="BK90" s="9">
        <v>39392379.668371439</v>
      </c>
      <c r="BL90" s="9"/>
      <c r="BM90" s="9"/>
    </row>
    <row r="91" spans="1:66" hidden="1" outlineLevel="1" x14ac:dyDescent="0.25"/>
    <row r="92" spans="1:66" hidden="1" outlineLevel="1" x14ac:dyDescent="0.25">
      <c r="A92" s="127"/>
      <c r="B92" s="142">
        <v>2011</v>
      </c>
      <c r="C92" s="132"/>
      <c r="D92" s="132"/>
      <c r="E92" s="133"/>
      <c r="F92" s="134">
        <v>2011</v>
      </c>
      <c r="G92" s="136">
        <v>2012</v>
      </c>
      <c r="H92" s="137"/>
      <c r="I92" s="137"/>
      <c r="J92" s="138"/>
      <c r="K92" s="125">
        <v>2012</v>
      </c>
      <c r="L92" s="140">
        <v>2013</v>
      </c>
      <c r="M92" s="129"/>
      <c r="N92" s="129"/>
      <c r="O92" s="130"/>
      <c r="P92" s="122">
        <v>2013</v>
      </c>
      <c r="Q92" s="140">
        <v>2014</v>
      </c>
      <c r="R92" s="129"/>
      <c r="S92" s="129"/>
      <c r="T92" s="130"/>
      <c r="U92" s="122">
        <v>2014</v>
      </c>
      <c r="V92" s="140">
        <v>2015</v>
      </c>
      <c r="W92" s="129"/>
      <c r="X92" s="129"/>
      <c r="Y92" s="130"/>
      <c r="Z92" s="122">
        <v>2015</v>
      </c>
      <c r="AA92" s="140">
        <v>2016</v>
      </c>
      <c r="AB92" s="129"/>
      <c r="AC92" s="129"/>
      <c r="AD92" s="130"/>
      <c r="AE92" s="122">
        <v>2016</v>
      </c>
      <c r="AF92" s="140">
        <v>2017</v>
      </c>
      <c r="AG92" s="129"/>
      <c r="AH92" s="129"/>
      <c r="AI92" s="130"/>
      <c r="AJ92" s="122">
        <v>2017</v>
      </c>
      <c r="AK92" s="140">
        <v>2018</v>
      </c>
      <c r="AL92" s="129"/>
      <c r="AM92" s="129"/>
      <c r="AN92" s="130"/>
      <c r="AO92" s="122">
        <v>2018</v>
      </c>
      <c r="AP92" s="124">
        <v>2019</v>
      </c>
      <c r="AQ92" s="124"/>
      <c r="AR92" s="124"/>
      <c r="AS92" s="125"/>
      <c r="AT92" s="122">
        <v>2019</v>
      </c>
      <c r="AU92" s="124">
        <v>2020</v>
      </c>
      <c r="AV92" s="124"/>
      <c r="AW92" s="124"/>
      <c r="AX92" s="125"/>
      <c r="AY92" s="122">
        <v>2020</v>
      </c>
      <c r="AZ92" s="124">
        <v>2021</v>
      </c>
      <c r="BA92" s="124"/>
      <c r="BB92" s="124"/>
      <c r="BC92" s="125"/>
      <c r="BD92" s="122">
        <v>2021</v>
      </c>
      <c r="BE92" s="147">
        <v>2022</v>
      </c>
      <c r="BF92" s="124"/>
      <c r="BG92" s="124"/>
      <c r="BH92" s="125"/>
      <c r="BI92" s="148">
        <v>2022</v>
      </c>
      <c r="BJ92" s="124">
        <v>2023</v>
      </c>
      <c r="BK92" s="124"/>
      <c r="BL92" s="124"/>
      <c r="BM92" s="125"/>
      <c r="BN92" s="148">
        <v>2023</v>
      </c>
    </row>
    <row r="93" spans="1:66" hidden="1" outlineLevel="1" x14ac:dyDescent="0.25">
      <c r="A93" s="141"/>
      <c r="B93" s="14" t="s">
        <v>0</v>
      </c>
      <c r="C93" s="14" t="s">
        <v>1</v>
      </c>
      <c r="D93" s="14" t="s">
        <v>2</v>
      </c>
      <c r="E93" s="14" t="s">
        <v>3</v>
      </c>
      <c r="F93" s="146"/>
      <c r="G93" s="15" t="s">
        <v>0</v>
      </c>
      <c r="H93" s="15" t="s">
        <v>1</v>
      </c>
      <c r="I93" s="15" t="s">
        <v>2</v>
      </c>
      <c r="J93" s="15" t="s">
        <v>3</v>
      </c>
      <c r="K93" s="145"/>
      <c r="L93" s="15" t="s">
        <v>0</v>
      </c>
      <c r="M93" s="15" t="s">
        <v>1</v>
      </c>
      <c r="N93" s="15" t="s">
        <v>2</v>
      </c>
      <c r="O93" s="15" t="s">
        <v>3</v>
      </c>
      <c r="P93" s="123"/>
      <c r="Q93" s="14" t="s">
        <v>0</v>
      </c>
      <c r="R93" s="14" t="s">
        <v>1</v>
      </c>
      <c r="S93" s="14" t="s">
        <v>2</v>
      </c>
      <c r="T93" s="14" t="s">
        <v>3</v>
      </c>
      <c r="U93" s="123"/>
      <c r="V93" s="14" t="s">
        <v>0</v>
      </c>
      <c r="W93" s="14" t="s">
        <v>1</v>
      </c>
      <c r="X93" s="14" t="s">
        <v>2</v>
      </c>
      <c r="Y93" s="14" t="s">
        <v>3</v>
      </c>
      <c r="Z93" s="123"/>
      <c r="AA93" s="14" t="s">
        <v>0</v>
      </c>
      <c r="AB93" s="14" t="s">
        <v>1</v>
      </c>
      <c r="AC93" s="14" t="s">
        <v>2</v>
      </c>
      <c r="AD93" s="14" t="s">
        <v>3</v>
      </c>
      <c r="AE93" s="123"/>
      <c r="AF93" s="14" t="s">
        <v>0</v>
      </c>
      <c r="AG93" s="14" t="s">
        <v>1</v>
      </c>
      <c r="AH93" s="14" t="s">
        <v>2</v>
      </c>
      <c r="AI93" s="14" t="s">
        <v>3</v>
      </c>
      <c r="AJ93" s="123"/>
      <c r="AK93" s="14" t="s">
        <v>0</v>
      </c>
      <c r="AL93" s="14" t="s">
        <v>1</v>
      </c>
      <c r="AM93" s="14" t="s">
        <v>2</v>
      </c>
      <c r="AN93" s="14" t="s">
        <v>3</v>
      </c>
      <c r="AO93" s="123"/>
      <c r="AP93" s="14" t="s">
        <v>0</v>
      </c>
      <c r="AQ93" s="14" t="s">
        <v>1</v>
      </c>
      <c r="AR93" s="14" t="s">
        <v>2</v>
      </c>
      <c r="AS93" s="14" t="s">
        <v>3</v>
      </c>
      <c r="AT93" s="128"/>
      <c r="AU93" s="14" t="s">
        <v>0</v>
      </c>
      <c r="AV93" s="14" t="s">
        <v>1</v>
      </c>
      <c r="AW93" s="14" t="s">
        <v>2</v>
      </c>
      <c r="AX93" s="14" t="s">
        <v>3</v>
      </c>
      <c r="AY93" s="123"/>
      <c r="AZ93" s="14" t="s">
        <v>0</v>
      </c>
      <c r="BA93" s="14" t="s">
        <v>1</v>
      </c>
      <c r="BB93" s="14" t="s">
        <v>2</v>
      </c>
      <c r="BC93" s="14" t="s">
        <v>3</v>
      </c>
      <c r="BD93" s="123"/>
      <c r="BE93" s="14" t="s">
        <v>0</v>
      </c>
      <c r="BF93" s="14" t="s">
        <v>1</v>
      </c>
      <c r="BG93" s="14" t="s">
        <v>2</v>
      </c>
      <c r="BH93" s="14" t="s">
        <v>3</v>
      </c>
      <c r="BI93" s="149"/>
      <c r="BJ93" s="106" t="s">
        <v>0</v>
      </c>
      <c r="BK93" s="106" t="s">
        <v>1</v>
      </c>
      <c r="BL93" s="106" t="s">
        <v>2</v>
      </c>
      <c r="BM93" s="106" t="s">
        <v>3</v>
      </c>
      <c r="BN93" s="149"/>
    </row>
    <row r="94" spans="1:66" hidden="1" outlineLevel="1" x14ac:dyDescent="0.25">
      <c r="A94" s="39" t="s">
        <v>51</v>
      </c>
      <c r="B94" s="40">
        <f>IF(B98,B90/B98,"")</f>
        <v>445278.32548188651</v>
      </c>
      <c r="C94" s="40">
        <f>IF(C98,C90/C98,"")</f>
        <v>517368.41725973564</v>
      </c>
      <c r="D94" s="40">
        <f>IF(D98,D90/D98,"")</f>
        <v>544456.82627971063</v>
      </c>
      <c r="E94" s="40">
        <f>IF(E98,E90/E98,"")</f>
        <v>543464.86353619478</v>
      </c>
      <c r="F94" s="40">
        <f>SUM(B94:E94)</f>
        <v>2050568.4325575274</v>
      </c>
      <c r="G94" s="40">
        <f>IF(G98,G90/G98,"")</f>
        <v>502082.91045304236</v>
      </c>
      <c r="H94" s="40">
        <f>IF(H98,H90/H98,"")</f>
        <v>531704.82573918661</v>
      </c>
      <c r="I94" s="40">
        <f>IF(I98,I90/I98,"")</f>
        <v>554173.27466250001</v>
      </c>
      <c r="J94" s="40">
        <f>IF(J98,J90/J98,"")</f>
        <v>604090.59249678266</v>
      </c>
      <c r="K94" s="40">
        <f>SUM(G94:J94)</f>
        <v>2192051.6033515115</v>
      </c>
      <c r="L94" s="40">
        <f t="shared" ref="L94:AN94" si="22">IF(L98,L90/L98,"")</f>
        <v>538659.9106842106</v>
      </c>
      <c r="M94" s="40">
        <f t="shared" si="22"/>
        <v>554850.95584308752</v>
      </c>
      <c r="N94" s="40">
        <f t="shared" si="22"/>
        <v>581217.26243366883</v>
      </c>
      <c r="O94" s="40">
        <f t="shared" si="22"/>
        <v>619787.30582231784</v>
      </c>
      <c r="P94" s="40">
        <f>SUM(L94:O94)</f>
        <v>2294515.4347832846</v>
      </c>
      <c r="Q94" s="40">
        <f t="shared" si="22"/>
        <v>495038.23748211726</v>
      </c>
      <c r="R94" s="40">
        <f t="shared" si="22"/>
        <v>544424.38547661644</v>
      </c>
      <c r="S94" s="40">
        <f t="shared" si="22"/>
        <v>567756.93185335875</v>
      </c>
      <c r="T94" s="40">
        <f t="shared" si="22"/>
        <v>471303.76857512136</v>
      </c>
      <c r="U94" s="40">
        <f>SUM(Q94:T94)</f>
        <v>2078523.3233872137</v>
      </c>
      <c r="V94" s="40">
        <f t="shared" si="22"/>
        <v>297102.84434436937</v>
      </c>
      <c r="W94" s="40">
        <f t="shared" si="22"/>
        <v>375313.91710271779</v>
      </c>
      <c r="X94" s="40">
        <f t="shared" si="22"/>
        <v>346688.70966399985</v>
      </c>
      <c r="Y94" s="40">
        <f t="shared" si="22"/>
        <v>350437.94264295476</v>
      </c>
      <c r="Z94" s="40">
        <f>SUM(V94:Y94)</f>
        <v>1369543.4137540418</v>
      </c>
      <c r="AA94" s="40">
        <f>IF(AA98,AA90/AA98,"")</f>
        <v>253199.80337683964</v>
      </c>
      <c r="AB94" s="40">
        <f>IF(AB98,AB90/AB98,"")</f>
        <v>310440.53522944381</v>
      </c>
      <c r="AC94" s="40">
        <f>IF(AC98,AC90/AC98,"")</f>
        <v>344102.2403407722</v>
      </c>
      <c r="AD94" s="40">
        <f>IF(AD98,AD90/AD98,"")</f>
        <v>381230.67269459472</v>
      </c>
      <c r="AE94" s="40">
        <f>SUM(AA94:AD94)</f>
        <v>1288973.2516416502</v>
      </c>
      <c r="AF94" s="40">
        <f t="shared" si="22"/>
        <v>350034.86449805956</v>
      </c>
      <c r="AG94" s="40">
        <f t="shared" si="22"/>
        <v>383604.24485202826</v>
      </c>
      <c r="AH94" s="40">
        <f t="shared" si="22"/>
        <v>402032.87379908253</v>
      </c>
      <c r="AI94" s="40">
        <f t="shared" si="22"/>
        <v>438649.99693879386</v>
      </c>
      <c r="AJ94" s="40">
        <f>SUM(AF94:AI94)</f>
        <v>1574321.9800879643</v>
      </c>
      <c r="AK94" s="40">
        <f t="shared" si="22"/>
        <v>339979.24980410072</v>
      </c>
      <c r="AL94" s="40">
        <f t="shared" si="22"/>
        <v>404213.4290159081</v>
      </c>
      <c r="AM94" s="40">
        <f t="shared" si="22"/>
        <v>415151.79986139655</v>
      </c>
      <c r="AN94" s="40">
        <f t="shared" si="22"/>
        <v>439589.74100528943</v>
      </c>
      <c r="AO94" s="40">
        <f>SUM(AK94:AN94)</f>
        <v>1598934.2196866949</v>
      </c>
      <c r="AP94" s="40">
        <f>IF(AP98,AP90/AP98,"")</f>
        <v>371408.11189403589</v>
      </c>
      <c r="AQ94" s="40">
        <f>IF(AQ98,AQ90/AQ98,"")</f>
        <v>411569.16615803121</v>
      </c>
      <c r="AR94" s="40">
        <f>IF(AR98,AR90/AR98,"")</f>
        <v>437501.77274480375</v>
      </c>
      <c r="AS94" s="40">
        <f>IF(AS98,AS90/AS98,"")</f>
        <v>474660.5247710913</v>
      </c>
      <c r="AT94" s="40">
        <f>SUM(AP94:AS94)</f>
        <v>1695139.5755679621</v>
      </c>
      <c r="AU94" s="40">
        <f>IF(AU98,AU90/AU98,"")</f>
        <v>374591.79545662424</v>
      </c>
      <c r="AV94" s="40">
        <f>IF(AV98,AV90/AV98,"")</f>
        <v>327237.78618416371</v>
      </c>
      <c r="AW94" s="40">
        <f>IF(AW98,AW90/AW98,"")</f>
        <v>374968.42179601995</v>
      </c>
      <c r="AX94" s="40">
        <f>IF(AX98,AX90/AX98,"")</f>
        <v>415424.03258226556</v>
      </c>
      <c r="AY94" s="40">
        <f>SUM(AU94:AX94)</f>
        <v>1492222.0360190733</v>
      </c>
      <c r="AZ94" s="40">
        <f>IF(AZ98,AZ90/AZ98,"")</f>
        <v>364435.36875920399</v>
      </c>
      <c r="BA94" s="40">
        <f>IF(BA98,BA90/BA98,"")</f>
        <v>416644.34596532362</v>
      </c>
      <c r="BB94" s="40">
        <f>IF(BB98,BB90/BB98,"")</f>
        <v>465869.55754262832</v>
      </c>
      <c r="BC94" s="40">
        <f>IF(BC98,BC90/BC98,"")</f>
        <v>593218.56926712673</v>
      </c>
      <c r="BD94" s="40">
        <f>SUM(AZ94:BC94)</f>
        <v>1840167.8415342828</v>
      </c>
      <c r="BE94" s="99">
        <v>408700</v>
      </c>
      <c r="BF94" s="99">
        <v>517798.19754335994</v>
      </c>
      <c r="BG94" s="99">
        <v>605722.42832459824</v>
      </c>
      <c r="BH94" s="99">
        <v>742240.57806521049</v>
      </c>
      <c r="BI94" s="40">
        <f>SUM(BE94:BH94)</f>
        <v>2274461.2039331687</v>
      </c>
      <c r="BJ94" s="40">
        <v>495037.12871287129</v>
      </c>
      <c r="BK94" s="40">
        <v>487518.32115512603</v>
      </c>
      <c r="BL94" s="40"/>
      <c r="BM94" s="40" t="str">
        <f>IF(BM98,BM90/BM98,"")</f>
        <v/>
      </c>
      <c r="BN94" s="40">
        <f>SUM(BJ94:BM94)</f>
        <v>982555.44986799732</v>
      </c>
    </row>
    <row r="95" spans="1:66" hidden="1" outlineLevel="1" x14ac:dyDescent="0.25"/>
    <row r="96" spans="1:66" hidden="1" outlineLevel="1" x14ac:dyDescent="0.25">
      <c r="A96" s="127"/>
      <c r="B96" s="142">
        <v>2011</v>
      </c>
      <c r="C96" s="132"/>
      <c r="D96" s="132"/>
      <c r="E96" s="133"/>
      <c r="F96" s="134">
        <v>2011</v>
      </c>
      <c r="G96" s="136">
        <v>2012</v>
      </c>
      <c r="H96" s="137"/>
      <c r="I96" s="137"/>
      <c r="J96" s="138"/>
      <c r="K96" s="125">
        <v>2012</v>
      </c>
      <c r="L96" s="129">
        <v>2013</v>
      </c>
      <c r="M96" s="129"/>
      <c r="N96" s="129"/>
      <c r="O96" s="130"/>
      <c r="P96" s="122">
        <v>2013</v>
      </c>
      <c r="Q96" s="124">
        <v>2014</v>
      </c>
      <c r="R96" s="124"/>
      <c r="S96" s="124"/>
      <c r="T96" s="125"/>
      <c r="U96" s="122">
        <v>2014</v>
      </c>
      <c r="V96" s="124">
        <v>2015</v>
      </c>
      <c r="W96" s="124"/>
      <c r="X96" s="124"/>
      <c r="Y96" s="125"/>
      <c r="Z96" s="122">
        <v>2015</v>
      </c>
      <c r="AA96" s="124">
        <v>2016</v>
      </c>
      <c r="AB96" s="124"/>
      <c r="AC96" s="124"/>
      <c r="AD96" s="125"/>
      <c r="AE96" s="122">
        <v>2016</v>
      </c>
      <c r="AF96" s="124">
        <v>2017</v>
      </c>
      <c r="AG96" s="124"/>
      <c r="AH96" s="124"/>
      <c r="AI96" s="125"/>
      <c r="AJ96" s="122">
        <v>2017</v>
      </c>
      <c r="AK96" s="124">
        <v>2018</v>
      </c>
      <c r="AL96" s="124"/>
      <c r="AM96" s="124"/>
      <c r="AN96" s="125"/>
      <c r="AO96" s="122">
        <v>2018</v>
      </c>
      <c r="AP96" s="124">
        <v>2019</v>
      </c>
      <c r="AQ96" s="124"/>
      <c r="AR96" s="124"/>
      <c r="AS96" s="125"/>
      <c r="AT96" s="122">
        <v>2019</v>
      </c>
      <c r="AU96" s="124">
        <v>2020</v>
      </c>
      <c r="AV96" s="124"/>
      <c r="AW96" s="124"/>
      <c r="AX96" s="125"/>
      <c r="AY96" s="122">
        <v>2020</v>
      </c>
      <c r="AZ96" s="124">
        <v>2021</v>
      </c>
      <c r="BA96" s="124"/>
      <c r="BB96" s="124"/>
      <c r="BC96" s="125"/>
      <c r="BD96" s="122">
        <v>2021</v>
      </c>
      <c r="BE96" s="147">
        <v>2022</v>
      </c>
      <c r="BF96" s="124"/>
      <c r="BG96" s="124"/>
      <c r="BH96" s="125"/>
      <c r="BI96" s="148">
        <v>2022</v>
      </c>
      <c r="BJ96" s="124">
        <v>2023</v>
      </c>
      <c r="BK96" s="124"/>
      <c r="BL96" s="124"/>
      <c r="BM96" s="125"/>
      <c r="BN96" s="148">
        <v>2023</v>
      </c>
    </row>
    <row r="97" spans="1:66" hidden="1" outlineLevel="1" x14ac:dyDescent="0.25">
      <c r="A97" s="141"/>
      <c r="B97" s="14" t="s">
        <v>0</v>
      </c>
      <c r="C97" s="14" t="s">
        <v>1</v>
      </c>
      <c r="D97" s="14" t="s">
        <v>2</v>
      </c>
      <c r="E97" s="14" t="s">
        <v>3</v>
      </c>
      <c r="F97" s="135"/>
      <c r="G97" s="15" t="s">
        <v>0</v>
      </c>
      <c r="H97" s="15" t="s">
        <v>1</v>
      </c>
      <c r="I97" s="15" t="s">
        <v>2</v>
      </c>
      <c r="J97" s="15" t="s">
        <v>3</v>
      </c>
      <c r="K97" s="128"/>
      <c r="L97" s="15" t="s">
        <v>0</v>
      </c>
      <c r="M97" s="15" t="s">
        <v>1</v>
      </c>
      <c r="N97" s="15" t="s">
        <v>2</v>
      </c>
      <c r="O97" s="15" t="s">
        <v>3</v>
      </c>
      <c r="P97" s="128"/>
      <c r="Q97" s="14" t="s">
        <v>0</v>
      </c>
      <c r="R97" s="14" t="s">
        <v>1</v>
      </c>
      <c r="S97" s="14" t="s">
        <v>2</v>
      </c>
      <c r="T97" s="14" t="s">
        <v>3</v>
      </c>
      <c r="U97" s="128"/>
      <c r="V97" s="14" t="s">
        <v>0</v>
      </c>
      <c r="W97" s="14" t="s">
        <v>1</v>
      </c>
      <c r="X97" s="14" t="s">
        <v>2</v>
      </c>
      <c r="Y97" s="14" t="s">
        <v>3</v>
      </c>
      <c r="Z97" s="128"/>
      <c r="AA97" s="14" t="s">
        <v>0</v>
      </c>
      <c r="AB97" s="14" t="s">
        <v>1</v>
      </c>
      <c r="AC97" s="14" t="s">
        <v>2</v>
      </c>
      <c r="AD97" s="14" t="s">
        <v>3</v>
      </c>
      <c r="AE97" s="128"/>
      <c r="AF97" s="14" t="s">
        <v>0</v>
      </c>
      <c r="AG97" s="14" t="s">
        <v>1</v>
      </c>
      <c r="AH97" s="14" t="s">
        <v>2</v>
      </c>
      <c r="AI97" s="14" t="s">
        <v>3</v>
      </c>
      <c r="AJ97" s="128"/>
      <c r="AK97" s="14" t="s">
        <v>0</v>
      </c>
      <c r="AL97" s="14" t="s">
        <v>1</v>
      </c>
      <c r="AM97" s="14" t="s">
        <v>2</v>
      </c>
      <c r="AN97" s="14" t="s">
        <v>3</v>
      </c>
      <c r="AO97" s="128"/>
      <c r="AP97" s="14" t="s">
        <v>0</v>
      </c>
      <c r="AQ97" s="14" t="s">
        <v>1</v>
      </c>
      <c r="AR97" s="14" t="s">
        <v>2</v>
      </c>
      <c r="AS97" s="14" t="s">
        <v>3</v>
      </c>
      <c r="AT97" s="128"/>
      <c r="AU97" s="14" t="s">
        <v>0</v>
      </c>
      <c r="AV97" s="14" t="s">
        <v>1</v>
      </c>
      <c r="AW97" s="14" t="s">
        <v>2</v>
      </c>
      <c r="AX97" s="14" t="s">
        <v>3</v>
      </c>
      <c r="AY97" s="123"/>
      <c r="AZ97" s="14" t="s">
        <v>0</v>
      </c>
      <c r="BA97" s="14" t="s">
        <v>1</v>
      </c>
      <c r="BB97" s="14" t="s">
        <v>2</v>
      </c>
      <c r="BC97" s="14" t="s">
        <v>3</v>
      </c>
      <c r="BD97" s="123"/>
      <c r="BE97" s="14" t="s">
        <v>0</v>
      </c>
      <c r="BF97" s="14" t="s">
        <v>1</v>
      </c>
      <c r="BG97" s="14" t="s">
        <v>2</v>
      </c>
      <c r="BH97" s="14" t="s">
        <v>3</v>
      </c>
      <c r="BI97" s="149"/>
      <c r="BJ97" s="106" t="s">
        <v>0</v>
      </c>
      <c r="BK97" s="106" t="s">
        <v>1</v>
      </c>
      <c r="BL97" s="106" t="s">
        <v>2</v>
      </c>
      <c r="BM97" s="106" t="s">
        <v>3</v>
      </c>
      <c r="BN97" s="149"/>
    </row>
    <row r="98" spans="1:66" hidden="1" outlineLevel="1" x14ac:dyDescent="0.25">
      <c r="A98" s="20" t="s">
        <v>30</v>
      </c>
      <c r="B98" s="40">
        <v>29.26</v>
      </c>
      <c r="C98" s="40">
        <v>27.99</v>
      </c>
      <c r="D98" s="40">
        <v>29.03</v>
      </c>
      <c r="E98" s="40">
        <v>31.22</v>
      </c>
      <c r="F98" s="9">
        <v>29.35</v>
      </c>
      <c r="G98" s="9">
        <v>30.24</v>
      </c>
      <c r="H98" s="9">
        <v>30.98</v>
      </c>
      <c r="I98" s="9">
        <v>32</v>
      </c>
      <c r="J98" s="9">
        <v>31.08</v>
      </c>
      <c r="K98" s="9">
        <v>31.07</v>
      </c>
      <c r="L98" s="9">
        <v>30.4</v>
      </c>
      <c r="M98" s="9">
        <v>31.61</v>
      </c>
      <c r="N98" s="9">
        <v>32.79</v>
      </c>
      <c r="O98" s="9">
        <v>32.53</v>
      </c>
      <c r="P98" s="9">
        <v>31.82</v>
      </c>
      <c r="Q98" s="9">
        <v>34.950000000000003</v>
      </c>
      <c r="R98" s="9">
        <v>34.994599999999998</v>
      </c>
      <c r="S98" s="9">
        <v>36.180799999999998</v>
      </c>
      <c r="T98" s="9">
        <v>46.964700000000001</v>
      </c>
      <c r="U98" s="9">
        <v>37.967300000000002</v>
      </c>
      <c r="V98" s="9">
        <v>62.16</v>
      </c>
      <c r="W98" s="9">
        <v>52.625320000000002</v>
      </c>
      <c r="X98" s="9">
        <v>62.847704</v>
      </c>
      <c r="Y98" s="9">
        <v>65.86</v>
      </c>
      <c r="Z98" s="9">
        <v>60.660600000000002</v>
      </c>
      <c r="AA98" s="9">
        <v>74.585844187000006</v>
      </c>
      <c r="AB98" s="9">
        <v>65.881327740000003</v>
      </c>
      <c r="AC98" s="9">
        <v>64.617757796000006</v>
      </c>
      <c r="AD98" s="9">
        <v>63.068411255000001</v>
      </c>
      <c r="AE98" s="9">
        <v>66.895303999999996</v>
      </c>
      <c r="AF98" s="9">
        <v>58.811624635999998</v>
      </c>
      <c r="AG98" s="9">
        <v>57.135899999999999</v>
      </c>
      <c r="AH98" s="9">
        <v>58.995713277</v>
      </c>
      <c r="AI98" s="9">
        <v>58.409313562999998</v>
      </c>
      <c r="AJ98" s="9">
        <v>58.333577599999998</v>
      </c>
      <c r="AK98" s="9">
        <v>66.105400000000003</v>
      </c>
      <c r="AL98" s="9">
        <v>61.773699999999998</v>
      </c>
      <c r="AM98" s="9">
        <v>65.510599999999997</v>
      </c>
      <c r="AN98" s="9">
        <v>66.472399999999993</v>
      </c>
      <c r="AO98" s="9">
        <v>62.541600000000003</v>
      </c>
      <c r="AP98" s="9">
        <v>66.105400000000003</v>
      </c>
      <c r="AQ98" s="9">
        <v>64.5518</v>
      </c>
      <c r="AR98" s="9">
        <v>64.560900000000004</v>
      </c>
      <c r="AS98" s="9">
        <v>63.715400000000002</v>
      </c>
      <c r="AT98" s="9">
        <v>64.727599999999995</v>
      </c>
      <c r="AU98" s="9">
        <v>66.089844999999997</v>
      </c>
      <c r="AV98" s="9">
        <v>72.308045399999997</v>
      </c>
      <c r="AW98" s="9">
        <v>73.555085700000006</v>
      </c>
      <c r="AX98" s="9">
        <v>76.2080567</v>
      </c>
      <c r="AY98" s="9">
        <v>71.942203800000001</v>
      </c>
      <c r="AZ98" s="9">
        <v>74.337774899999999</v>
      </c>
      <c r="BA98" s="9">
        <v>74.199734899999996</v>
      </c>
      <c r="BB98" s="9">
        <v>73.465841699999999</v>
      </c>
      <c r="BC98" s="9">
        <v>72.592570800000004</v>
      </c>
      <c r="BD98" s="9">
        <v>73.645698699999997</v>
      </c>
      <c r="BE98" s="9">
        <v>84.733735350439304</v>
      </c>
      <c r="BF98" s="9">
        <v>66.005610000000004</v>
      </c>
      <c r="BG98" s="9">
        <v>59.400367669757181</v>
      </c>
      <c r="BH98" s="9">
        <v>62.3249</v>
      </c>
      <c r="BI98" s="9">
        <v>67.456199999999995</v>
      </c>
      <c r="BJ98" s="9">
        <v>72.717002370862104</v>
      </c>
      <c r="BK98" s="9">
        <v>80.969660000000005</v>
      </c>
      <c r="BL98" s="9">
        <v>94.071234279294444</v>
      </c>
      <c r="BM98" s="9"/>
    </row>
    <row r="102" spans="1:66" ht="18" customHeight="1" x14ac:dyDescent="0.25"/>
    <row r="103" spans="1:66" ht="18" customHeight="1" x14ac:dyDescent="0.25"/>
    <row r="104" spans="1:66" ht="18" customHeight="1" x14ac:dyDescent="0.25"/>
    <row r="105" spans="1:66" ht="18" customHeight="1" x14ac:dyDescent="0.25"/>
    <row r="106" spans="1:66" ht="18" customHeight="1" x14ac:dyDescent="0.25"/>
    <row r="107" spans="1:66" ht="18" customHeight="1" x14ac:dyDescent="0.25"/>
    <row r="108" spans="1:66" ht="18" customHeight="1" x14ac:dyDescent="0.25"/>
    <row r="109" spans="1:66" ht="18" customHeight="1" x14ac:dyDescent="0.25"/>
  </sheetData>
  <mergeCells count="354">
    <mergeCell ref="BJ92:BM92"/>
    <mergeCell ref="BN92:BN93"/>
    <mergeCell ref="BJ96:BM96"/>
    <mergeCell ref="BN96:BN97"/>
    <mergeCell ref="BJ71:BM71"/>
    <mergeCell ref="BN71:BN72"/>
    <mergeCell ref="BJ75:BM75"/>
    <mergeCell ref="BN75:BN76"/>
    <mergeCell ref="BJ79:BM79"/>
    <mergeCell ref="BN79:BN80"/>
    <mergeCell ref="BJ83:BM83"/>
    <mergeCell ref="BN83:BN84"/>
    <mergeCell ref="BJ87:BM87"/>
    <mergeCell ref="BN87:BN88"/>
    <mergeCell ref="BN51:BN52"/>
    <mergeCell ref="BJ55:BM55"/>
    <mergeCell ref="BN55:BN56"/>
    <mergeCell ref="BJ59:BM59"/>
    <mergeCell ref="BN59:BN60"/>
    <mergeCell ref="BJ63:BM63"/>
    <mergeCell ref="BN63:BN64"/>
    <mergeCell ref="BJ67:BM67"/>
    <mergeCell ref="BN67:BN68"/>
    <mergeCell ref="BE2:BH2"/>
    <mergeCell ref="BI2:BI3"/>
    <mergeCell ref="B16:BI16"/>
    <mergeCell ref="B17:BI17"/>
    <mergeCell ref="B20:BI20"/>
    <mergeCell ref="BJ51:BM51"/>
    <mergeCell ref="AK2:AN2"/>
    <mergeCell ref="AO2:AO3"/>
    <mergeCell ref="AA2:AD2"/>
    <mergeCell ref="AE2:AE3"/>
    <mergeCell ref="AO51:AO52"/>
    <mergeCell ref="AF51:AI51"/>
    <mergeCell ref="AJ51:AJ52"/>
    <mergeCell ref="AK51:AN51"/>
    <mergeCell ref="AP51:AS51"/>
    <mergeCell ref="BE51:BH51"/>
    <mergeCell ref="BI51:BI52"/>
    <mergeCell ref="AE51:AE52"/>
    <mergeCell ref="AO92:AO93"/>
    <mergeCell ref="A92:A93"/>
    <mergeCell ref="B92:E92"/>
    <mergeCell ref="F92:F93"/>
    <mergeCell ref="G92:J92"/>
    <mergeCell ref="K92:K93"/>
    <mergeCell ref="L92:O92"/>
    <mergeCell ref="P92:P93"/>
    <mergeCell ref="Q92:T92"/>
    <mergeCell ref="U92:U93"/>
    <mergeCell ref="AA92:AD92"/>
    <mergeCell ref="AE92:AE93"/>
    <mergeCell ref="V92:Y92"/>
    <mergeCell ref="Z92:Z93"/>
    <mergeCell ref="AF92:AI92"/>
    <mergeCell ref="AJ92:AJ93"/>
    <mergeCell ref="AK92:AN92"/>
    <mergeCell ref="A87:A88"/>
    <mergeCell ref="B87:E87"/>
    <mergeCell ref="F87:F88"/>
    <mergeCell ref="G87:J87"/>
    <mergeCell ref="K87:K88"/>
    <mergeCell ref="AO87:AO88"/>
    <mergeCell ref="L87:O87"/>
    <mergeCell ref="P87:P88"/>
    <mergeCell ref="Q87:T87"/>
    <mergeCell ref="U87:U88"/>
    <mergeCell ref="V87:Y87"/>
    <mergeCell ref="AA87:AD87"/>
    <mergeCell ref="AE87:AE88"/>
    <mergeCell ref="Z87:Z88"/>
    <mergeCell ref="AF87:AI87"/>
    <mergeCell ref="AJ87:AJ88"/>
    <mergeCell ref="AK87:AN87"/>
    <mergeCell ref="AO83:AO84"/>
    <mergeCell ref="L83:O83"/>
    <mergeCell ref="P83:P84"/>
    <mergeCell ref="Q83:T83"/>
    <mergeCell ref="U83:U84"/>
    <mergeCell ref="V83:Y83"/>
    <mergeCell ref="Z83:Z84"/>
    <mergeCell ref="AF83:AI83"/>
    <mergeCell ref="AJ83:AJ84"/>
    <mergeCell ref="AK83:AN83"/>
    <mergeCell ref="AA83:AD83"/>
    <mergeCell ref="AE83:AE84"/>
    <mergeCell ref="A83:A84"/>
    <mergeCell ref="B83:E83"/>
    <mergeCell ref="F83:F84"/>
    <mergeCell ref="G83:J83"/>
    <mergeCell ref="K83:K84"/>
    <mergeCell ref="A79:A80"/>
    <mergeCell ref="B79:E79"/>
    <mergeCell ref="F79:F80"/>
    <mergeCell ref="G79:J79"/>
    <mergeCell ref="K79:K80"/>
    <mergeCell ref="AJ75:AJ76"/>
    <mergeCell ref="AK75:AN75"/>
    <mergeCell ref="AO79:AO80"/>
    <mergeCell ref="L79:O79"/>
    <mergeCell ref="P79:P80"/>
    <mergeCell ref="Q79:T79"/>
    <mergeCell ref="U79:U80"/>
    <mergeCell ref="V79:Y79"/>
    <mergeCell ref="AA79:AD79"/>
    <mergeCell ref="AE79:AE80"/>
    <mergeCell ref="Z79:Z80"/>
    <mergeCell ref="AF79:AI79"/>
    <mergeCell ref="AJ79:AJ80"/>
    <mergeCell ref="AK79:AN79"/>
    <mergeCell ref="U71:U72"/>
    <mergeCell ref="V71:Y71"/>
    <mergeCell ref="L75:O75"/>
    <mergeCell ref="P75:P76"/>
    <mergeCell ref="Q75:T75"/>
    <mergeCell ref="U75:U76"/>
    <mergeCell ref="V75:Y75"/>
    <mergeCell ref="Z75:Z76"/>
    <mergeCell ref="AF75:AI75"/>
    <mergeCell ref="AF67:AI67"/>
    <mergeCell ref="AJ67:AJ68"/>
    <mergeCell ref="AK67:AN67"/>
    <mergeCell ref="AA67:AD67"/>
    <mergeCell ref="AE67:AE68"/>
    <mergeCell ref="A75:A76"/>
    <mergeCell ref="B75:E75"/>
    <mergeCell ref="F75:F76"/>
    <mergeCell ref="G75:J75"/>
    <mergeCell ref="K75:K76"/>
    <mergeCell ref="A71:A72"/>
    <mergeCell ref="B71:E71"/>
    <mergeCell ref="F71:F72"/>
    <mergeCell ref="G71:J71"/>
    <mergeCell ref="K71:K72"/>
    <mergeCell ref="Z71:Z72"/>
    <mergeCell ref="AF71:AI71"/>
    <mergeCell ref="AJ71:AJ72"/>
    <mergeCell ref="AK71:AN71"/>
    <mergeCell ref="AA71:AD71"/>
    <mergeCell ref="AE71:AE72"/>
    <mergeCell ref="L71:O71"/>
    <mergeCell ref="P71:P72"/>
    <mergeCell ref="Q71:T71"/>
    <mergeCell ref="G63:J63"/>
    <mergeCell ref="K63:K64"/>
    <mergeCell ref="Z59:Z60"/>
    <mergeCell ref="Z63:Z64"/>
    <mergeCell ref="L63:O63"/>
    <mergeCell ref="P63:P64"/>
    <mergeCell ref="Q63:T63"/>
    <mergeCell ref="U63:U64"/>
    <mergeCell ref="L67:O67"/>
    <mergeCell ref="P67:P68"/>
    <mergeCell ref="Q67:T67"/>
    <mergeCell ref="U67:U68"/>
    <mergeCell ref="V67:Y67"/>
    <mergeCell ref="Z67:Z68"/>
    <mergeCell ref="A67:A68"/>
    <mergeCell ref="B67:E67"/>
    <mergeCell ref="F67:F68"/>
    <mergeCell ref="G67:J67"/>
    <mergeCell ref="K67:K68"/>
    <mergeCell ref="Q55:T55"/>
    <mergeCell ref="U55:U56"/>
    <mergeCell ref="V55:Y55"/>
    <mergeCell ref="A55:A56"/>
    <mergeCell ref="B55:E55"/>
    <mergeCell ref="A59:A60"/>
    <mergeCell ref="B59:E59"/>
    <mergeCell ref="F59:F60"/>
    <mergeCell ref="G59:J59"/>
    <mergeCell ref="K59:K60"/>
    <mergeCell ref="L59:O59"/>
    <mergeCell ref="P59:P60"/>
    <mergeCell ref="Q59:T59"/>
    <mergeCell ref="U59:U60"/>
    <mergeCell ref="V59:Y59"/>
    <mergeCell ref="V63:Y63"/>
    <mergeCell ref="A63:A64"/>
    <mergeCell ref="B63:E63"/>
    <mergeCell ref="F63:F64"/>
    <mergeCell ref="A96:A97"/>
    <mergeCell ref="B96:E96"/>
    <mergeCell ref="A39:AR39"/>
    <mergeCell ref="B2:E2"/>
    <mergeCell ref="F2:F3"/>
    <mergeCell ref="G2:J2"/>
    <mergeCell ref="K2:K3"/>
    <mergeCell ref="L2:O2"/>
    <mergeCell ref="P2:P3"/>
    <mergeCell ref="Q2:T2"/>
    <mergeCell ref="U2:U3"/>
    <mergeCell ref="V2:Y2"/>
    <mergeCell ref="Z2:Z3"/>
    <mergeCell ref="AF2:AI2"/>
    <mergeCell ref="AJ2:AJ3"/>
    <mergeCell ref="A2:A3"/>
    <mergeCell ref="AJ96:AJ97"/>
    <mergeCell ref="AK96:AN96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A96:AD96"/>
    <mergeCell ref="AE96:AE97"/>
    <mergeCell ref="AF96:AI96"/>
    <mergeCell ref="AP71:AS71"/>
    <mergeCell ref="AT71:AT72"/>
    <mergeCell ref="AP96:AS96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O75:AO76"/>
    <mergeCell ref="AA75:AD75"/>
    <mergeCell ref="AE75:AE76"/>
    <mergeCell ref="AO71:AO72"/>
    <mergeCell ref="AP55:AS55"/>
    <mergeCell ref="AT55:AT56"/>
    <mergeCell ref="AP59:AS59"/>
    <mergeCell ref="AT59:AT60"/>
    <mergeCell ref="AP67:AS67"/>
    <mergeCell ref="AT67:AT68"/>
    <mergeCell ref="AT63:AT64"/>
    <mergeCell ref="AA63:AD63"/>
    <mergeCell ref="AE63:AE64"/>
    <mergeCell ref="AF63:AI63"/>
    <mergeCell ref="AJ63:AJ64"/>
    <mergeCell ref="AK63:AN63"/>
    <mergeCell ref="AO63:AO64"/>
    <mergeCell ref="AP63:AS63"/>
    <mergeCell ref="AO55:AO56"/>
    <mergeCell ref="AO67:AO68"/>
    <mergeCell ref="AF55:AI55"/>
    <mergeCell ref="AJ55:AJ56"/>
    <mergeCell ref="AK55:AN55"/>
    <mergeCell ref="AF59:AI59"/>
    <mergeCell ref="AJ59:AJ60"/>
    <mergeCell ref="AK59:AN59"/>
    <mergeCell ref="AO59:AO60"/>
    <mergeCell ref="A1:AY1"/>
    <mergeCell ref="AU51:AX51"/>
    <mergeCell ref="AY51:AY52"/>
    <mergeCell ref="AZ51:BC51"/>
    <mergeCell ref="BD51:BD52"/>
    <mergeCell ref="AT51:AT52"/>
    <mergeCell ref="L51:O51"/>
    <mergeCell ref="P51:P52"/>
    <mergeCell ref="Q51:T51"/>
    <mergeCell ref="U51:U52"/>
    <mergeCell ref="V51:Y51"/>
    <mergeCell ref="A51:A52"/>
    <mergeCell ref="B51:E51"/>
    <mergeCell ref="Z51:Z52"/>
    <mergeCell ref="AZ2:BC2"/>
    <mergeCell ref="BD2:BD3"/>
    <mergeCell ref="F51:F52"/>
    <mergeCell ref="G51:J51"/>
    <mergeCell ref="K51:K52"/>
    <mergeCell ref="AP2:AS2"/>
    <mergeCell ref="AT2:AT3"/>
    <mergeCell ref="AU2:AX2"/>
    <mergeCell ref="AY2:AY3"/>
    <mergeCell ref="AA51:AD51"/>
    <mergeCell ref="AU79:AX79"/>
    <mergeCell ref="AY79:AY80"/>
    <mergeCell ref="AZ79:BC79"/>
    <mergeCell ref="BD79:BD80"/>
    <mergeCell ref="AU59:AX59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Z92:BC92"/>
    <mergeCell ref="BD92:BD93"/>
    <mergeCell ref="BE67:BH67"/>
    <mergeCell ref="BI67:BI68"/>
    <mergeCell ref="BE71:BH71"/>
    <mergeCell ref="BI71:BI72"/>
    <mergeCell ref="BE75:BH75"/>
    <mergeCell ref="BI75:BI76"/>
    <mergeCell ref="BE79:BH79"/>
    <mergeCell ref="BI79:BI80"/>
    <mergeCell ref="BE87:BH87"/>
    <mergeCell ref="BI87:BI88"/>
    <mergeCell ref="BE83:BH83"/>
    <mergeCell ref="BI83:BI84"/>
    <mergeCell ref="BE63:BH63"/>
    <mergeCell ref="BI63:BI64"/>
    <mergeCell ref="AU55:AX55"/>
    <mergeCell ref="AY55:AY56"/>
    <mergeCell ref="AZ55:BC55"/>
    <mergeCell ref="BD55:BD56"/>
    <mergeCell ref="BE92:BH92"/>
    <mergeCell ref="BI92:BI93"/>
    <mergeCell ref="BE96:BH96"/>
    <mergeCell ref="BI96:BI97"/>
    <mergeCell ref="AU96:AX96"/>
    <mergeCell ref="AY96:AY97"/>
    <mergeCell ref="AZ96:BC96"/>
    <mergeCell ref="BD96:BD97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E59:AE60"/>
    <mergeCell ref="F55:F56"/>
    <mergeCell ref="G55:J55"/>
    <mergeCell ref="K55:K56"/>
    <mergeCell ref="BE55:BH55"/>
    <mergeCell ref="BI55:BI56"/>
    <mergeCell ref="BE59:BH59"/>
    <mergeCell ref="BI59:BI60"/>
    <mergeCell ref="Z55:Z56"/>
    <mergeCell ref="L55:O55"/>
    <mergeCell ref="AA55:AD55"/>
    <mergeCell ref="AE55:AE56"/>
    <mergeCell ref="P55:P56"/>
    <mergeCell ref="AA59:AD59"/>
  </mergeCells>
  <pageMargins left="0.39370078740157483" right="0.39370078740157483" top="0.39370078740157483" bottom="0.39370078740157483" header="0.39370078740157483" footer="0.39370078740157483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7C770A-78F9-41F7-AFCF-6BDBD5E50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2CCA04-760C-480B-AF2D-F2BA1BD649EF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837FD2-2E99-47F7-BB4E-81BDDBCB99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</vt:lpstr>
      <vt:lpstr>РБ</vt:lpstr>
      <vt:lpstr>РК</vt:lpstr>
      <vt:lpstr>КР</vt:lpstr>
      <vt:lpstr>РФ</vt:lpstr>
      <vt:lpstr>РА!Область_печати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Балин Георгий Александрович</dc:creator>
  <cp:lastModifiedBy>Хавраев Владимир Каимович</cp:lastModifiedBy>
  <cp:lastPrinted>2016-08-23T06:50:48Z</cp:lastPrinted>
  <dcterms:created xsi:type="dcterms:W3CDTF">2016-08-10T13:53:12Z</dcterms:created>
  <dcterms:modified xsi:type="dcterms:W3CDTF">2023-11-14T10:04:12Z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